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DUBA - MIPG\5 Politicas MIPG\Política 3. Planeación\Plan integrado 2025\"/>
    </mc:Choice>
  </mc:AlternateContent>
  <xr:revisionPtr revIDLastSave="0" documentId="13_ncr:1_{CEFE8436-BD9A-4C6E-93AB-8EBEC3F59E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eguimiento PACC" sheetId="6" r:id="rId1"/>
    <sheet name="Informe " sheetId="7" r:id="rId2"/>
  </sheets>
  <definedNames>
    <definedName name="_xlnm._FilterDatabase" localSheetId="0" hidden="1">'Seguimiento PACC'!$A$5:$AD$38</definedName>
    <definedName name="_xlnm.Print_Area" localSheetId="0">'Seguimiento PACC'!$A$1:$V$38</definedName>
    <definedName name="_xlnm.Print_Titles" localSheetId="0">'Seguimiento PACC'!$5:$7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6" l="1"/>
  <c r="C80" i="7"/>
  <c r="K9" i="7"/>
  <c r="G9" i="7"/>
  <c r="S38" i="6"/>
  <c r="O38" i="6"/>
  <c r="K38" i="6"/>
  <c r="J8" i="6" l="1"/>
  <c r="C9" i="7"/>
  <c r="R33" i="6" l="1"/>
  <c r="N33" i="6"/>
  <c r="J33" i="6"/>
  <c r="J34" i="6"/>
  <c r="J35" i="6"/>
  <c r="U33" i="6" l="1"/>
  <c r="R35" i="6"/>
  <c r="R34" i="6"/>
  <c r="R32" i="6"/>
  <c r="R31" i="6"/>
  <c r="R30" i="6"/>
  <c r="N35" i="6"/>
  <c r="N34" i="6"/>
  <c r="N32" i="6"/>
  <c r="N31" i="6"/>
  <c r="N30" i="6"/>
  <c r="U34" i="6" l="1"/>
  <c r="S30" i="6"/>
  <c r="L7" i="7" s="1"/>
  <c r="O30" i="6"/>
  <c r="H7" i="7" s="1"/>
  <c r="R13" i="6"/>
  <c r="R12" i="6"/>
  <c r="R11" i="6"/>
  <c r="R10" i="6"/>
  <c r="R9" i="6"/>
  <c r="R8" i="6"/>
  <c r="N13" i="6"/>
  <c r="N12" i="6"/>
  <c r="N11" i="6"/>
  <c r="N10" i="6"/>
  <c r="N9" i="6"/>
  <c r="N8" i="6"/>
  <c r="D45" i="6"/>
  <c r="D44" i="6"/>
  <c r="D43" i="6"/>
  <c r="D42" i="6"/>
  <c r="D46" i="6" s="1"/>
  <c r="V38" i="6"/>
  <c r="R38" i="6"/>
  <c r="N38" i="6"/>
  <c r="J38" i="6"/>
  <c r="R36" i="6"/>
  <c r="N36" i="6"/>
  <c r="J36" i="6"/>
  <c r="J32" i="6"/>
  <c r="U32" i="6" s="1"/>
  <c r="J31" i="6"/>
  <c r="U31" i="6" s="1"/>
  <c r="J30" i="6"/>
  <c r="R29" i="6"/>
  <c r="N29" i="6"/>
  <c r="J29" i="6"/>
  <c r="R28" i="6"/>
  <c r="N28" i="6"/>
  <c r="J28" i="6"/>
  <c r="R27" i="6"/>
  <c r="N27" i="6"/>
  <c r="J27" i="6"/>
  <c r="R26" i="6"/>
  <c r="N26" i="6"/>
  <c r="J26" i="6"/>
  <c r="R25" i="6"/>
  <c r="N25" i="6"/>
  <c r="J25" i="6"/>
  <c r="R24" i="6"/>
  <c r="N24" i="6"/>
  <c r="J24" i="6"/>
  <c r="R23" i="6"/>
  <c r="N23" i="6"/>
  <c r="J23" i="6"/>
  <c r="R22" i="6"/>
  <c r="N22" i="6"/>
  <c r="J22" i="6"/>
  <c r="R21" i="6"/>
  <c r="N21" i="6"/>
  <c r="J21" i="6"/>
  <c r="R20" i="6"/>
  <c r="N20" i="6"/>
  <c r="J20" i="6"/>
  <c r="R19" i="6"/>
  <c r="N19" i="6"/>
  <c r="J19" i="6"/>
  <c r="R18" i="6"/>
  <c r="N18" i="6"/>
  <c r="J18" i="6"/>
  <c r="R17" i="6"/>
  <c r="N17" i="6"/>
  <c r="J17" i="6"/>
  <c r="R16" i="6"/>
  <c r="N16" i="6"/>
  <c r="J16" i="6"/>
  <c r="R15" i="6"/>
  <c r="N15" i="6"/>
  <c r="J15" i="6"/>
  <c r="R14" i="6"/>
  <c r="N14" i="6"/>
  <c r="J14" i="6"/>
  <c r="J13" i="6"/>
  <c r="J12" i="6"/>
  <c r="J11" i="6"/>
  <c r="J10" i="6"/>
  <c r="J9" i="6"/>
  <c r="K18" i="6" l="1"/>
  <c r="D5" i="7" s="1"/>
  <c r="S36" i="6"/>
  <c r="L8" i="7" s="1"/>
  <c r="U8" i="6"/>
  <c r="S18" i="6"/>
  <c r="L5" i="7" s="1"/>
  <c r="K24" i="6"/>
  <c r="D4" i="7" s="1"/>
  <c r="O24" i="6"/>
  <c r="H4" i="7" s="1"/>
  <c r="O36" i="6"/>
  <c r="H8" i="7" s="1"/>
  <c r="K36" i="6"/>
  <c r="D8" i="7" s="1"/>
  <c r="K30" i="6"/>
  <c r="D7" i="7" s="1"/>
  <c r="S14" i="6"/>
  <c r="K14" i="6"/>
  <c r="O8" i="6"/>
  <c r="H3" i="7" s="1"/>
  <c r="K8" i="6"/>
  <c r="D3" i="7" s="1"/>
  <c r="S24" i="6"/>
  <c r="O18" i="6"/>
  <c r="H5" i="7" s="1"/>
  <c r="O14" i="6"/>
  <c r="S8" i="6"/>
  <c r="L3" i="7" s="1"/>
  <c r="U30" i="6"/>
  <c r="U36" i="6"/>
  <c r="U35" i="6"/>
  <c r="U14" i="6"/>
  <c r="U15" i="6"/>
  <c r="U22" i="6"/>
  <c r="U26" i="6"/>
  <c r="U21" i="6"/>
  <c r="U25" i="6"/>
  <c r="U38" i="6"/>
  <c r="U9" i="6"/>
  <c r="U11" i="6"/>
  <c r="U13" i="6"/>
  <c r="U12" i="6"/>
  <c r="U18" i="6"/>
  <c r="U28" i="6"/>
  <c r="U20" i="6"/>
  <c r="U24" i="6"/>
  <c r="U16" i="6"/>
  <c r="U17" i="6"/>
  <c r="U19" i="6"/>
  <c r="U23" i="6"/>
  <c r="U27" i="6"/>
  <c r="U29" i="6"/>
  <c r="U10" i="6"/>
  <c r="D6" i="7" l="1"/>
  <c r="D9" i="7" s="1"/>
  <c r="V8" i="6"/>
  <c r="H6" i="7"/>
  <c r="H9" i="7" s="1"/>
  <c r="L4" i="7"/>
  <c r="L6" i="7"/>
  <c r="V36" i="6"/>
  <c r="D79" i="7" s="1"/>
  <c r="V24" i="6"/>
  <c r="D77" i="7" s="1"/>
  <c r="V30" i="6"/>
  <c r="D78" i="7" s="1"/>
  <c r="V18" i="6"/>
  <c r="D76" i="7" s="1"/>
  <c r="V14" i="6"/>
  <c r="L9" i="7" l="1"/>
  <c r="D75" i="7"/>
  <c r="I4" i="7"/>
  <c r="M4" i="7"/>
  <c r="E4" i="7"/>
  <c r="E3" i="7"/>
  <c r="I3" i="7"/>
  <c r="D74" i="7"/>
  <c r="M3" i="7"/>
  <c r="I8" i="7"/>
  <c r="M8" i="7"/>
  <c r="E8" i="7"/>
  <c r="I7" i="7"/>
  <c r="M7" i="7"/>
  <c r="E7" i="7"/>
  <c r="E6" i="7"/>
  <c r="I6" i="7"/>
  <c r="M6" i="7"/>
  <c r="E5" i="7"/>
  <c r="M5" i="7"/>
  <c r="I5" i="7"/>
  <c r="D80" i="7" l="1"/>
  <c r="I9" i="7"/>
  <c r="E9" i="7"/>
  <c r="M9" i="7"/>
</calcChain>
</file>

<file path=xl/sharedStrings.xml><?xml version="1.0" encoding="utf-8"?>
<sst xmlns="http://schemas.openxmlformats.org/spreadsheetml/2006/main" count="189" uniqueCount="132">
  <si>
    <t xml:space="preserve"> 2 - Racionalización de Trámites</t>
  </si>
  <si>
    <t xml:space="preserve"> 4 - Mecanismos para mejorar la Atención al Ciudadano</t>
  </si>
  <si>
    <t xml:space="preserve"> 5 - Mecanismos para la Transparencia y Acceso a la Información</t>
  </si>
  <si>
    <t>Subcomponente</t>
  </si>
  <si>
    <t>Actividades</t>
  </si>
  <si>
    <t>Meta o producto</t>
  </si>
  <si>
    <t>2.Construcción del Mapa de Riesgos de Corrupción</t>
  </si>
  <si>
    <t xml:space="preserve">3. Consulta y divulgación </t>
  </si>
  <si>
    <t>4. Monitoreo o revisión</t>
  </si>
  <si>
    <t>5. Seguimiento</t>
  </si>
  <si>
    <t>1. Información de calidad y en lenguaje comprensible</t>
  </si>
  <si>
    <t>2. Diálogo de doble vía con la ciudadanía y sus organizaciones</t>
  </si>
  <si>
    <t>Realizar Chat ciudadano temático que propicien el diálogo con la ciudadanía.</t>
  </si>
  <si>
    <t>3. Incentivos para motivar la cultura de la rendición y petición de cuentas</t>
  </si>
  <si>
    <t>Capacitar un equipo interdisciplinario en temas de Rendición de cuentas</t>
  </si>
  <si>
    <t>4. Evaluación y retroalimentación a la gestión institucional</t>
  </si>
  <si>
    <t>Evaluar la estrategia de rendición de cuentas (incluyendo cada espacio de diálogo)</t>
  </si>
  <si>
    <t>2. Fortalecimiento de los canales de atención</t>
  </si>
  <si>
    <t>3. Talento humano</t>
  </si>
  <si>
    <t xml:space="preserve"> 4.  Normativo y procedimental</t>
  </si>
  <si>
    <t>5.Relacionamiento con el ciudadano</t>
  </si>
  <si>
    <t>2. Lineamientos de Transparencia Pasiva</t>
  </si>
  <si>
    <t>3. Elaboración los Instrumentos de Gestión de la Información</t>
  </si>
  <si>
    <t>4. Criterio Diferencial de Accesibilidad</t>
  </si>
  <si>
    <t>5. Monitoreo del Acceso a la Información Pública</t>
  </si>
  <si>
    <t>6- Iniciativas adicionales</t>
  </si>
  <si>
    <t>#</t>
  </si>
  <si>
    <t>Actividades que vences en el 1° trimestre</t>
  </si>
  <si>
    <t>Actividades que vences en el 2° trimestre</t>
  </si>
  <si>
    <t>Actividades que vences en el 3° trimestre</t>
  </si>
  <si>
    <t>Actividades que vences en el 4° trimestre</t>
  </si>
  <si>
    <t>Sin subcomponente</t>
  </si>
  <si>
    <t>% Avance</t>
  </si>
  <si>
    <t xml:space="preserve"> </t>
  </si>
  <si>
    <t xml:space="preserve">1. Política de Administración de Riesgos </t>
  </si>
  <si>
    <t>Realizar monitoreo a la gestión de riesgos de corrupción de los procesos y aplicación de controles.</t>
  </si>
  <si>
    <t>Impulsar procesos disciplinarios por riesgos de corrupción  materializados.</t>
  </si>
  <si>
    <t xml:space="preserve">Responsable </t>
  </si>
  <si>
    <t>Fecha inicio</t>
  </si>
  <si>
    <t>Fecha finalización</t>
  </si>
  <si>
    <t>CORTE  1°  - ABRIL 30</t>
  </si>
  <si>
    <t>Inventario de Trámites actualizado</t>
  </si>
  <si>
    <t>Implementar acciones de racionalización que incorporen el uso de tecnologías de la información y las comunicaciones.</t>
  </si>
  <si>
    <t>Componente</t>
  </si>
  <si>
    <r>
      <t>1</t>
    </r>
    <r>
      <rPr>
        <b/>
        <sz val="11"/>
        <rFont val="Calibri"/>
        <family val="2"/>
        <scheme val="minor"/>
      </rPr>
      <t xml:space="preserve">. Estructura administrativa y Direccionamiento estratégico </t>
    </r>
  </si>
  <si>
    <t>Realizar capacitación en Servicio al cliente y/o atención al usuario</t>
  </si>
  <si>
    <t xml:space="preserve">Diseño de encuestas de satisfacción del usuario en los diferentes procesos que se adelantan en la entidad, así como de la atención recibida, para evaluar y medir con respecto a la percepción que los ciudadanos tienen de los servicios ofrecidos y prestados por la entidad. </t>
  </si>
  <si>
    <t>Mantener actualizada la página Web de la ITTB cumpliendo el esquema de publicación de la entidad. (ley 1712)</t>
  </si>
  <si>
    <t>Realizar la publicación de procesos contractuales.</t>
  </si>
  <si>
    <t>Publicar seguimiento a PQRS en link de transparencia.</t>
  </si>
  <si>
    <t>Divulgar y visibilizar  información de la gestión institucional en página web, redes sociales y boletines de prensa.</t>
  </si>
  <si>
    <t xml:space="preserve">Chat ciudadano temático realizados </t>
  </si>
  <si>
    <t>Capacitación de gestión de riesgos realizada.</t>
  </si>
  <si>
    <t>Política Institucional de administración del riesgo  socializada.</t>
  </si>
  <si>
    <t>Autodiagnóstico elaborado y seguimiento realizado al plan de acción.</t>
  </si>
  <si>
    <t>Enlace  de información de trámites registrados en SUIT activo en página Web de la entidad.</t>
  </si>
  <si>
    <t>Socialización realizada.</t>
  </si>
  <si>
    <t>Capacitación realizada.</t>
  </si>
  <si>
    <t>Informe de evaluación e Informe de Seguimiento.</t>
  </si>
  <si>
    <t>1. Lineamientos de Transparencia Activa.</t>
  </si>
  <si>
    <t>Realizar capacitación en gestión integral de riesgos.</t>
  </si>
  <si>
    <t>Socializar la política  institucional de administración del riesgo.</t>
  </si>
  <si>
    <t>Matriz y mapa de riesgos de corrupción consolidada y aprobada por el Comité de Gestión y Desempeño.</t>
  </si>
  <si>
    <t>100% procesos disciplinarios en trámite.</t>
  </si>
  <si>
    <t>Informe de seguimiento a la publicación en plataformas Secop y SIA OBSERVA .</t>
  </si>
  <si>
    <t>Realizar capacitación y socialización para interiorización del Código de integridad.</t>
  </si>
  <si>
    <t>Jornadas de socialización  realizadas o en las que se participó.</t>
  </si>
  <si>
    <t>Realizar  autodiagnóstico de rendición de cuentas  y  Plan de acción.</t>
  </si>
  <si>
    <t>Realizar  autodiagnóstico de transparencia  y  Plan de acción.</t>
  </si>
  <si>
    <t>Socializar estrategia de rendición de cuentas.</t>
  </si>
  <si>
    <t>Informe y medición del avance de la publicación.</t>
  </si>
  <si>
    <t>Acciones implementadas.</t>
  </si>
  <si>
    <t>Información divulgada  mensualmente.</t>
  </si>
  <si>
    <t>Encuesta aplicada e informe de resultados por semestre.</t>
  </si>
  <si>
    <t>Realizar y/o asistir a jornadas específicas de los servicios de la entidad, en las diferentes zonas y comunas, para informar a la comunidad sobre los proyectos que se realizarán en la zona y los diferentes servicios a los cuales tiene acceso.</t>
  </si>
  <si>
    <t>Socialización  y actividades para interiorización del Código de integridad por semestre.</t>
  </si>
  <si>
    <t>Actividades de seguimiento por semestre.</t>
  </si>
  <si>
    <t>Elaborar informe semestrales sobre la información más consultada (indicando  si la misma se encuentra disponible en la página web)</t>
  </si>
  <si>
    <t>1 - Gestión del Riesgo de Corrupción</t>
  </si>
  <si>
    <t>Diseñar e implementar mecanismos que permitan el seguimiento y optimización de las estrategias de Servicio al Ciudadano</t>
  </si>
  <si>
    <t xml:space="preserve">Mecanismos diseñados e implementados </t>
  </si>
  <si>
    <t>Cantidad ejecutada</t>
  </si>
  <si>
    <t>Cantidad programada</t>
  </si>
  <si>
    <t>CORTE  2°  - AGOSTO 31</t>
  </si>
  <si>
    <t xml:space="preserve">% Total Avance acumulado </t>
  </si>
  <si>
    <t>CORTE  3°  -  DICIEMBRE 31</t>
  </si>
  <si>
    <t>OBSERVACIONES</t>
  </si>
  <si>
    <t xml:space="preserve">% Total Avance por componente </t>
  </si>
  <si>
    <t>TOTAL VIGENCIA</t>
  </si>
  <si>
    <t>Informes semestrales  sobre información más consultada.</t>
  </si>
  <si>
    <t>Seguimiento al cumplimiento de la acciones establecidas en el  Código de integridad.</t>
  </si>
  <si>
    <t>Realizar monitoreo a la atención de PQRSD.</t>
  </si>
  <si>
    <t>Informes mensuales de monitoreo al sistema de PQRSD.</t>
  </si>
  <si>
    <t>Publicar Informes mensuales de monitoreo al sistema de PQRSD.</t>
  </si>
  <si>
    <t xml:space="preserve">Nro. </t>
  </si>
  <si>
    <t xml:space="preserve">Componente </t>
  </si>
  <si>
    <t>Gestión del Riesgo de Corrupción</t>
  </si>
  <si>
    <t>Racionalización de Trámites</t>
  </si>
  <si>
    <t>Rendición de cuentas</t>
  </si>
  <si>
    <t>Iniciativas adicionales</t>
  </si>
  <si>
    <t>TOTAL</t>
  </si>
  <si>
    <t>% Programado</t>
  </si>
  <si>
    <t xml:space="preserve"> 3 - Rendición de Cuentas </t>
  </si>
  <si>
    <t>Mecanismos para mejorar la Atención al Ciudadano</t>
  </si>
  <si>
    <t>Mecanismos para la Transparencia y Acceso a la Información</t>
  </si>
  <si>
    <t>% Ejecutado</t>
  </si>
  <si>
    <t>Total avance</t>
  </si>
  <si>
    <t>CORTE  1  - ABRIL 30</t>
  </si>
  <si>
    <t>CORTE  2  - AGOSTO 31</t>
  </si>
  <si>
    <t>CORTE  3  - DICIEMBRE 31</t>
  </si>
  <si>
    <t>% Acumulado</t>
  </si>
  <si>
    <t>TOTAL AÑO</t>
  </si>
  <si>
    <t>Monitoreo  a la matriz de riesgos de corrupción (Enero, Mayo, Septiembre)</t>
  </si>
  <si>
    <t>Capacitación realizada</t>
  </si>
  <si>
    <t>Vigencia
 2025</t>
  </si>
  <si>
    <t>Canal virtual  implementado</t>
  </si>
  <si>
    <t>EMPRESA DE DESARROLLO URBANO Y VIVIENDA DE INTERÉS SOCIAL DE BARRANCABERMEJA - EDUBA</t>
  </si>
  <si>
    <t>PLAN ANTICORRUPCIÓN Y DE ATENCIÓN AL CIUDADANO</t>
  </si>
  <si>
    <t>Versión: 1.0</t>
  </si>
  <si>
    <t>DES-PL-002</t>
  </si>
  <si>
    <t>Fecha: Enero 29 de 2025</t>
  </si>
  <si>
    <t>Consolidar la  matriz y mapa de riesgos de corrupción</t>
  </si>
  <si>
    <t>Publicar matriz de riesgos</t>
  </si>
  <si>
    <t>Matriz  de riesgos de corrupción  publicada</t>
  </si>
  <si>
    <t>Actualizar r información en los diferentes canales de atención al ciudadano.</t>
  </si>
  <si>
    <t>Socializar protocolo de atención al ciudadano de la ITTB</t>
  </si>
  <si>
    <t xml:space="preserve">Trámites estandarizados registrados en SUIT  </t>
  </si>
  <si>
    <t>Implementación atención canal virtual (Chat)</t>
  </si>
  <si>
    <t>Realizar capacitación de lenguaje de señas básico para la atención inclusiva a personas en condición de discapacidad auditiva.</t>
  </si>
  <si>
    <t>Transición al Programa de transparencia y ética pública</t>
  </si>
  <si>
    <t>Adopción del Programa de transparencia y ética pública</t>
  </si>
  <si>
    <t>Equipo MIPG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</si>
</sst>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hadow/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8F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22">
    <xf numFmtId="0" fontId="0" fillId="0" borderId="0" xfId="0"/>
    <xf numFmtId="0" fontId="0" fillId="0" borderId="0" xfId="0" applyAlignment="1">
      <alignment horizontal="center" vertical="center"/>
    </xf>
    <xf numFmtId="0" fontId="4" fillId="5" borderId="31" xfId="0" applyFont="1" applyFill="1" applyBorder="1" applyAlignment="1">
      <alignment horizontal="center" vertical="center" wrapText="1" readingOrder="1"/>
    </xf>
    <xf numFmtId="0" fontId="5" fillId="6" borderId="28" xfId="0" applyFont="1" applyFill="1" applyBorder="1" applyAlignment="1">
      <alignment horizontal="center" vertical="center" wrapText="1" readingOrder="1"/>
    </xf>
    <xf numFmtId="0" fontId="4" fillId="6" borderId="29" xfId="0" applyFont="1" applyFill="1" applyBorder="1" applyAlignment="1">
      <alignment horizontal="center" vertical="center" wrapText="1" readingOrder="1"/>
    </xf>
    <xf numFmtId="0" fontId="5" fillId="7" borderId="31" xfId="0" applyFont="1" applyFill="1" applyBorder="1" applyAlignment="1">
      <alignment horizontal="center" vertical="center" wrapText="1" readingOrder="1"/>
    </xf>
    <xf numFmtId="0" fontId="3" fillId="2" borderId="11" xfId="0" applyFont="1" applyFill="1" applyBorder="1" applyAlignment="1" applyProtection="1">
      <alignment horizontal="justify" vertical="center" wrapText="1" readingOrder="1"/>
      <protection locked="0"/>
    </xf>
    <xf numFmtId="0" fontId="3" fillId="2" borderId="5" xfId="0" applyFont="1" applyFill="1" applyBorder="1" applyAlignment="1" applyProtection="1">
      <alignment horizontal="justify" vertical="center" wrapText="1" readingOrder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 readingOrder="1"/>
      <protection locked="0"/>
    </xf>
    <xf numFmtId="0" fontId="3" fillId="2" borderId="9" xfId="0" applyFont="1" applyFill="1" applyBorder="1" applyAlignment="1" applyProtection="1">
      <alignment horizontal="center" vertical="center" wrapText="1" readingOrder="1"/>
      <protection locked="0"/>
    </xf>
    <xf numFmtId="0" fontId="3" fillId="2" borderId="11" xfId="0" applyFont="1" applyFill="1" applyBorder="1" applyAlignment="1" applyProtection="1">
      <alignment horizontal="center" vertical="center" wrapText="1" readingOrder="1"/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 readingOrder="1"/>
    </xf>
    <xf numFmtId="164" fontId="4" fillId="4" borderId="3" xfId="1" applyNumberFormat="1" applyFont="1" applyFill="1" applyBorder="1" applyAlignment="1" applyProtection="1">
      <alignment horizontal="center" vertical="center" wrapText="1" readingOrder="1"/>
    </xf>
    <xf numFmtId="164" fontId="4" fillId="3" borderId="3" xfId="1" applyNumberFormat="1" applyFont="1" applyFill="1" applyBorder="1" applyAlignment="1" applyProtection="1">
      <alignment horizontal="center" vertical="center" wrapText="1" readingOrder="1"/>
    </xf>
    <xf numFmtId="164" fontId="4" fillId="5" borderId="3" xfId="1" applyNumberFormat="1" applyFont="1" applyFill="1" applyBorder="1" applyAlignment="1" applyProtection="1">
      <alignment horizontal="center" vertical="center" wrapText="1" readingOrder="1"/>
    </xf>
    <xf numFmtId="164" fontId="4" fillId="5" borderId="8" xfId="1" applyNumberFormat="1" applyFont="1" applyFill="1" applyBorder="1" applyAlignment="1" applyProtection="1">
      <alignment horizontal="center" vertical="center" wrapText="1" readingOrder="1"/>
    </xf>
    <xf numFmtId="164" fontId="4" fillId="6" borderId="1" xfId="1" applyNumberFormat="1" applyFont="1" applyFill="1" applyBorder="1" applyAlignment="1" applyProtection="1">
      <alignment horizontal="center" vertical="center" wrapText="1" readingOrder="1"/>
    </xf>
    <xf numFmtId="164" fontId="4" fillId="6" borderId="3" xfId="1" applyNumberFormat="1" applyFont="1" applyFill="1" applyBorder="1" applyAlignment="1" applyProtection="1">
      <alignment horizontal="center" vertical="center" wrapText="1" readingOrder="1"/>
    </xf>
    <xf numFmtId="164" fontId="4" fillId="7" borderId="3" xfId="1" applyNumberFormat="1" applyFont="1" applyFill="1" applyBorder="1" applyAlignment="1" applyProtection="1">
      <alignment horizontal="center" vertical="center" wrapText="1" readingOrder="1"/>
    </xf>
    <xf numFmtId="164" fontId="4" fillId="7" borderId="8" xfId="1" applyNumberFormat="1" applyFont="1" applyFill="1" applyBorder="1" applyAlignment="1" applyProtection="1">
      <alignment horizontal="center" vertical="center" wrapText="1" readingOrder="1"/>
    </xf>
    <xf numFmtId="164" fontId="4" fillId="8" borderId="1" xfId="1" applyNumberFormat="1" applyFont="1" applyFill="1" applyBorder="1" applyAlignment="1" applyProtection="1">
      <alignment horizontal="center" vertical="center" wrapText="1" readingOrder="1"/>
    </xf>
    <xf numFmtId="164" fontId="4" fillId="8" borderId="8" xfId="1" applyNumberFormat="1" applyFont="1" applyFill="1" applyBorder="1" applyAlignment="1" applyProtection="1">
      <alignment horizontal="center" vertical="center" wrapText="1" readingOrder="1"/>
    </xf>
    <xf numFmtId="0" fontId="3" fillId="2" borderId="13" xfId="0" applyFont="1" applyFill="1" applyBorder="1" applyAlignment="1" applyProtection="1">
      <alignment horizontal="center" vertical="center" wrapText="1" readingOrder="1"/>
      <protection locked="0"/>
    </xf>
    <xf numFmtId="10" fontId="3" fillId="2" borderId="15" xfId="1" applyNumberFormat="1" applyFont="1" applyFill="1" applyBorder="1" applyAlignment="1" applyProtection="1">
      <alignment horizontal="center" vertical="center" wrapText="1" readingOrder="1"/>
      <protection locked="0"/>
    </xf>
    <xf numFmtId="10" fontId="3" fillId="2" borderId="4" xfId="1" applyNumberFormat="1" applyFont="1" applyFill="1" applyBorder="1" applyAlignment="1" applyProtection="1">
      <alignment horizontal="center" vertical="center" wrapText="1" readingOrder="1"/>
      <protection locked="0"/>
    </xf>
    <xf numFmtId="10" fontId="3" fillId="2" borderId="12" xfId="1" applyNumberFormat="1" applyFont="1" applyFill="1" applyBorder="1" applyAlignment="1" applyProtection="1">
      <alignment horizontal="center" vertical="center" wrapText="1" readingOrder="1"/>
      <protection locked="0"/>
    </xf>
    <xf numFmtId="10" fontId="3" fillId="2" borderId="10" xfId="1" applyNumberFormat="1" applyFont="1" applyFill="1" applyBorder="1" applyAlignment="1" applyProtection="1">
      <alignment horizontal="center" vertical="center" wrapText="1" readingOrder="1"/>
      <protection locked="0"/>
    </xf>
    <xf numFmtId="10" fontId="3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16" xfId="0" applyFont="1" applyFill="1" applyBorder="1" applyAlignment="1">
      <alignment horizontal="center" vertical="center" wrapText="1" readingOrder="1"/>
    </xf>
    <xf numFmtId="1" fontId="4" fillId="9" borderId="12" xfId="2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6" borderId="6" xfId="1" applyNumberFormat="1" applyFont="1" applyFill="1" applyBorder="1" applyAlignment="1" applyProtection="1">
      <alignment horizontal="center" vertical="center" wrapText="1" readingOrder="1"/>
    </xf>
    <xf numFmtId="10" fontId="3" fillId="2" borderId="7" xfId="1" applyNumberFormat="1" applyFont="1" applyFill="1" applyBorder="1" applyAlignment="1" applyProtection="1">
      <alignment horizontal="center" vertical="center" wrapText="1" readingOrder="1"/>
      <protection locked="0"/>
    </xf>
    <xf numFmtId="164" fontId="4" fillId="7" borderId="6" xfId="1" applyNumberFormat="1" applyFont="1" applyFill="1" applyBorder="1" applyAlignment="1" applyProtection="1">
      <alignment horizontal="center" vertical="center" wrapText="1" readingOrder="1"/>
    </xf>
    <xf numFmtId="0" fontId="4" fillId="9" borderId="9" xfId="0" applyFont="1" applyFill="1" applyBorder="1" applyAlignment="1">
      <alignment horizontal="center" vertical="center" wrapText="1" readingOrder="1"/>
    </xf>
    <xf numFmtId="10" fontId="3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6" fillId="10" borderId="4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9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9" fontId="7" fillId="2" borderId="4" xfId="1" applyFont="1" applyFill="1" applyBorder="1" applyAlignment="1">
      <alignment horizontal="center" vertical="center"/>
    </xf>
    <xf numFmtId="9" fontId="6" fillId="3" borderId="4" xfId="0" applyNumberFormat="1" applyFont="1" applyFill="1" applyBorder="1" applyAlignment="1">
      <alignment horizontal="center" vertical="center"/>
    </xf>
    <xf numFmtId="1" fontId="4" fillId="9" borderId="31" xfId="2" applyNumberFormat="1" applyFont="1" applyFill="1" applyBorder="1" applyAlignment="1">
      <alignment horizontal="center" vertical="center" wrapText="1"/>
    </xf>
    <xf numFmtId="1" fontId="4" fillId="9" borderId="7" xfId="2" applyNumberFormat="1" applyFont="1" applyFill="1" applyBorder="1" applyAlignment="1">
      <alignment horizontal="center" vertical="center" wrapText="1"/>
    </xf>
    <xf numFmtId="1" fontId="4" fillId="9" borderId="30" xfId="2" applyNumberFormat="1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 readingOrder="1"/>
    </xf>
    <xf numFmtId="0" fontId="8" fillId="0" borderId="4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 readingOrder="1"/>
    </xf>
    <xf numFmtId="0" fontId="3" fillId="2" borderId="2" xfId="0" applyFont="1" applyFill="1" applyBorder="1" applyAlignment="1">
      <alignment horizontal="justify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165" fontId="3" fillId="2" borderId="2" xfId="0" applyNumberFormat="1" applyFont="1" applyFill="1" applyBorder="1" applyAlignment="1">
      <alignment horizontal="center" vertical="center" wrapText="1" readingOrder="1"/>
    </xf>
    <xf numFmtId="165" fontId="3" fillId="2" borderId="11" xfId="0" applyNumberFormat="1" applyFont="1" applyFill="1" applyBorder="1" applyAlignment="1">
      <alignment horizontal="center" vertical="center" wrapText="1" readingOrder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justify" vertic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justify" vertical="center" wrapText="1" readingOrder="1"/>
    </xf>
    <xf numFmtId="0" fontId="3" fillId="2" borderId="4" xfId="0" applyFont="1" applyFill="1" applyBorder="1" applyAlignment="1">
      <alignment horizontal="justify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165" fontId="3" fillId="2" borderId="4" xfId="0" applyNumberFormat="1" applyFont="1" applyFill="1" applyBorder="1" applyAlignment="1">
      <alignment horizontal="center" vertical="center" wrapText="1" readingOrder="1"/>
    </xf>
    <xf numFmtId="165" fontId="3" fillId="2" borderId="5" xfId="0" applyNumberFormat="1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justify" vertical="center" wrapText="1" readingOrder="1"/>
    </xf>
    <xf numFmtId="165" fontId="3" fillId="2" borderId="12" xfId="0" applyNumberFormat="1" applyFont="1" applyFill="1" applyBorder="1" applyAlignment="1">
      <alignment horizontal="center" vertical="center" wrapText="1" readingOrder="1"/>
    </xf>
    <xf numFmtId="165" fontId="3" fillId="2" borderId="9" xfId="0" applyNumberFormat="1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 readingOrder="1"/>
    </xf>
    <xf numFmtId="0" fontId="3" fillId="2" borderId="18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justify" vertical="center" wrapText="1" readingOrder="1"/>
    </xf>
    <xf numFmtId="0" fontId="3" fillId="2" borderId="7" xfId="0" applyFont="1" applyFill="1" applyBorder="1" applyAlignment="1">
      <alignment horizontal="justify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165" fontId="3" fillId="2" borderId="7" xfId="0" applyNumberFormat="1" applyFont="1" applyFill="1" applyBorder="1" applyAlignment="1">
      <alignment horizontal="center" vertical="center" wrapText="1" readingOrder="1"/>
    </xf>
    <xf numFmtId="165" fontId="3" fillId="2" borderId="16" xfId="0" applyNumberFormat="1" applyFont="1" applyFill="1" applyBorder="1" applyAlignment="1">
      <alignment horizontal="center" vertical="center" wrapText="1" readingOrder="1"/>
    </xf>
    <xf numFmtId="0" fontId="4" fillId="4" borderId="42" xfId="0" applyFont="1" applyFill="1" applyBorder="1" applyAlignment="1">
      <alignment horizontal="center" vertical="center" wrapText="1" readingOrder="1"/>
    </xf>
    <xf numFmtId="0" fontId="3" fillId="0" borderId="0" xfId="0" applyFont="1"/>
    <xf numFmtId="1" fontId="4" fillId="9" borderId="6" xfId="2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 readingOrder="1"/>
    </xf>
    <xf numFmtId="0" fontId="3" fillId="11" borderId="3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justify" vertical="center" wrapText="1"/>
    </xf>
    <xf numFmtId="1" fontId="3" fillId="11" borderId="3" xfId="1" applyNumberFormat="1" applyFont="1" applyFill="1" applyBorder="1" applyAlignment="1" applyProtection="1">
      <alignment horizontal="center" vertical="center" wrapText="1" readingOrder="1"/>
      <protection locked="0"/>
    </xf>
    <xf numFmtId="1" fontId="3" fillId="11" borderId="35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11" borderId="6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11" borderId="8" xfId="1" applyNumberFormat="1" applyFont="1" applyFill="1" applyBorder="1" applyAlignment="1" applyProtection="1">
      <alignment horizontal="center" vertical="center" wrapText="1" readingOrder="1"/>
      <protection locked="0"/>
    </xf>
    <xf numFmtId="1" fontId="4" fillId="11" borderId="8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textRotation="9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textRotation="90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10" fontId="3" fillId="2" borderId="18" xfId="1" applyNumberFormat="1" applyFont="1" applyFill="1" applyBorder="1" applyAlignment="1" applyProtection="1">
      <alignment horizontal="center" vertical="center" wrapText="1" readingOrder="1"/>
      <protection locked="0"/>
    </xf>
    <xf numFmtId="1" fontId="3" fillId="11" borderId="36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2" borderId="36" xfId="0" applyFont="1" applyFill="1" applyBorder="1" applyAlignment="1">
      <alignment horizontal="justify" vertical="center" wrapText="1" readingOrder="1"/>
    </xf>
    <xf numFmtId="0" fontId="3" fillId="2" borderId="18" xfId="0" applyFont="1" applyFill="1" applyBorder="1" applyAlignment="1">
      <alignment horizontal="justify" vertical="center" wrapText="1" readingOrder="1"/>
    </xf>
    <xf numFmtId="165" fontId="3" fillId="2" borderId="18" xfId="0" applyNumberFormat="1" applyFont="1" applyFill="1" applyBorder="1" applyAlignment="1">
      <alignment horizontal="center" vertical="center" wrapText="1" readingOrder="1"/>
    </xf>
    <xf numFmtId="165" fontId="3" fillId="2" borderId="20" xfId="0" applyNumberFormat="1" applyFont="1" applyFill="1" applyBorder="1" applyAlignment="1">
      <alignment horizontal="center" vertical="center" wrapText="1" readingOrder="1"/>
    </xf>
    <xf numFmtId="0" fontId="3" fillId="2" borderId="20" xfId="0" applyFont="1" applyFill="1" applyBorder="1" applyAlignment="1" applyProtection="1">
      <alignment horizontal="center" vertical="center" wrapText="1" readingOrder="1"/>
      <protection locked="0"/>
    </xf>
    <xf numFmtId="164" fontId="4" fillId="8" borderId="36" xfId="1" applyNumberFormat="1" applyFont="1" applyFill="1" applyBorder="1" applyAlignment="1" applyProtection="1">
      <alignment horizontal="center" vertical="center" wrapText="1" readingOrder="1"/>
    </xf>
    <xf numFmtId="1" fontId="3" fillId="11" borderId="3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2" borderId="19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5" borderId="35" xfId="1" applyNumberFormat="1" applyFont="1" applyFill="1" applyBorder="1" applyAlignment="1" applyProtection="1">
      <alignment horizontal="center" vertical="center" wrapText="1" readingOrder="1"/>
    </xf>
    <xf numFmtId="164" fontId="4" fillId="5" borderId="6" xfId="1" applyNumberFormat="1" applyFont="1" applyFill="1" applyBorder="1" applyAlignment="1" applyProtection="1">
      <alignment horizontal="center" vertical="center" wrapText="1" readingOrder="1"/>
    </xf>
    <xf numFmtId="1" fontId="3" fillId="2" borderId="5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2" borderId="11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7" borderId="35" xfId="1" applyNumberFormat="1" applyFont="1" applyFill="1" applyBorder="1" applyAlignment="1" applyProtection="1">
      <alignment horizontal="center" vertical="center" wrapText="1" readingOrder="1"/>
    </xf>
    <xf numFmtId="0" fontId="3" fillId="2" borderId="35" xfId="0" applyFont="1" applyFill="1" applyBorder="1" applyAlignment="1">
      <alignment horizontal="justify" vertical="center" wrapText="1" readingOrder="1"/>
    </xf>
    <xf numFmtId="0" fontId="3" fillId="2" borderId="15" xfId="0" applyFont="1" applyFill="1" applyBorder="1" applyAlignment="1">
      <alignment horizontal="justify" vertical="center" wrapText="1" readingOrder="1"/>
    </xf>
    <xf numFmtId="165" fontId="3" fillId="2" borderId="15" xfId="0" applyNumberFormat="1" applyFont="1" applyFill="1" applyBorder="1" applyAlignment="1">
      <alignment horizontal="center" vertical="center" wrapText="1" readingOrder="1"/>
    </xf>
    <xf numFmtId="165" fontId="3" fillId="2" borderId="19" xfId="0" applyNumberFormat="1" applyFont="1" applyFill="1" applyBorder="1" applyAlignment="1">
      <alignment horizontal="center" vertical="center" wrapText="1" readingOrder="1"/>
    </xf>
    <xf numFmtId="1" fontId="3" fillId="11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6" borderId="30" xfId="0" applyFont="1" applyFill="1" applyBorder="1" applyAlignment="1">
      <alignment horizontal="center" vertical="center" wrapText="1" readingOrder="1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164" fontId="4" fillId="3" borderId="6" xfId="1" applyNumberFormat="1" applyFont="1" applyFill="1" applyBorder="1" applyAlignment="1" applyProtection="1">
      <alignment horizontal="center" vertical="center" wrapText="1" readingOrder="1"/>
    </xf>
    <xf numFmtId="164" fontId="4" fillId="3" borderId="35" xfId="1" applyNumberFormat="1" applyFont="1" applyFill="1" applyBorder="1" applyAlignment="1" applyProtection="1">
      <alignment horizontal="center" vertical="center" wrapText="1" readingOrder="1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1" fontId="3" fillId="11" borderId="14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 wrapText="1"/>
    </xf>
    <xf numFmtId="165" fontId="3" fillId="2" borderId="16" xfId="0" applyNumberFormat="1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 readingOrder="1"/>
    </xf>
    <xf numFmtId="0" fontId="4" fillId="9" borderId="2" xfId="0" applyFont="1" applyFill="1" applyBorder="1" applyAlignment="1">
      <alignment horizontal="center" vertical="center" wrapText="1" readingOrder="1"/>
    </xf>
    <xf numFmtId="0" fontId="4" fillId="9" borderId="28" xfId="0" applyFont="1" applyFill="1" applyBorder="1" applyAlignment="1">
      <alignment horizontal="center" vertical="center" wrapText="1" readingOrder="1"/>
    </xf>
    <xf numFmtId="0" fontId="4" fillId="9" borderId="11" xfId="0" applyFont="1" applyFill="1" applyBorder="1" applyAlignment="1">
      <alignment horizontal="center" vertical="center" wrapText="1" readingOrder="1"/>
    </xf>
    <xf numFmtId="0" fontId="4" fillId="9" borderId="4" xfId="0" applyFont="1" applyFill="1" applyBorder="1" applyAlignment="1">
      <alignment horizontal="center" vertical="center" wrapText="1" readingOrder="1"/>
    </xf>
    <xf numFmtId="0" fontId="4" fillId="9" borderId="29" xfId="0" applyFont="1" applyFill="1" applyBorder="1" applyAlignment="1">
      <alignment horizontal="center" vertical="center" wrapText="1" readingOrder="1"/>
    </xf>
    <xf numFmtId="0" fontId="4" fillId="9" borderId="5" xfId="0" applyFont="1" applyFill="1" applyBorder="1" applyAlignment="1">
      <alignment horizontal="center" vertical="center" wrapText="1" readingOrder="1"/>
    </xf>
    <xf numFmtId="0" fontId="12" fillId="4" borderId="1" xfId="0" applyFont="1" applyFill="1" applyBorder="1" applyAlignment="1">
      <alignment horizontal="center" vertical="center" textRotation="90" wrapText="1"/>
    </xf>
    <xf numFmtId="0" fontId="12" fillId="4" borderId="3" xfId="0" applyFont="1" applyFill="1" applyBorder="1" applyAlignment="1">
      <alignment horizontal="center" vertical="center" textRotation="90" wrapText="1"/>
    </xf>
    <xf numFmtId="0" fontId="4" fillId="4" borderId="41" xfId="0" applyFont="1" applyFill="1" applyBorder="1" applyAlignment="1">
      <alignment horizontal="center" vertical="center" wrapText="1" readingOrder="1"/>
    </xf>
    <xf numFmtId="0" fontId="4" fillId="4" borderId="42" xfId="0" applyFont="1" applyFill="1" applyBorder="1" applyAlignment="1">
      <alignment horizontal="center" vertical="center" wrapText="1" readingOrder="1"/>
    </xf>
    <xf numFmtId="9" fontId="13" fillId="4" borderId="23" xfId="1" applyFont="1" applyFill="1" applyBorder="1" applyAlignment="1" applyProtection="1">
      <alignment horizontal="center" vertical="center" textRotation="90" wrapText="1"/>
    </xf>
    <xf numFmtId="9" fontId="13" fillId="4" borderId="24" xfId="1" applyFont="1" applyFill="1" applyBorder="1" applyAlignment="1" applyProtection="1">
      <alignment horizontal="center" vertical="center" textRotation="90" wrapText="1"/>
    </xf>
    <xf numFmtId="0" fontId="4" fillId="9" borderId="1" xfId="0" applyFont="1" applyFill="1" applyBorder="1" applyAlignment="1">
      <alignment horizontal="center" vertical="center" wrapText="1" readingOrder="1"/>
    </xf>
    <xf numFmtId="0" fontId="4" fillId="9" borderId="3" xfId="0" applyFont="1" applyFill="1" applyBorder="1" applyAlignment="1">
      <alignment horizontal="center" vertical="center" wrapText="1" readingOrder="1"/>
    </xf>
    <xf numFmtId="0" fontId="4" fillId="9" borderId="8" xfId="0" applyFont="1" applyFill="1" applyBorder="1" applyAlignment="1">
      <alignment horizontal="center" vertical="center" wrapText="1" readingOrder="1"/>
    </xf>
    <xf numFmtId="0" fontId="4" fillId="9" borderId="31" xfId="0" applyFont="1" applyFill="1" applyBorder="1" applyAlignment="1">
      <alignment horizontal="center" vertical="center" wrapText="1" readingOrder="1"/>
    </xf>
    <xf numFmtId="0" fontId="4" fillId="9" borderId="12" xfId="0" applyFont="1" applyFill="1" applyBorder="1" applyAlignment="1">
      <alignment horizontal="center" vertical="center" wrapText="1" readingOrder="1"/>
    </xf>
    <xf numFmtId="0" fontId="4" fillId="9" borderId="15" xfId="0" applyFont="1" applyFill="1" applyBorder="1" applyAlignment="1">
      <alignment horizontal="center" vertical="center" wrapText="1" readingOrder="1"/>
    </xf>
    <xf numFmtId="0" fontId="4" fillId="9" borderId="18" xfId="0" applyFont="1" applyFill="1" applyBorder="1" applyAlignment="1">
      <alignment horizontal="center" vertical="center" wrapText="1" readingOrder="1"/>
    </xf>
    <xf numFmtId="0" fontId="4" fillId="9" borderId="17" xfId="0" applyFont="1" applyFill="1" applyBorder="1" applyAlignment="1">
      <alignment horizontal="center" vertical="center" wrapText="1" readingOrder="1"/>
    </xf>
    <xf numFmtId="0" fontId="4" fillId="9" borderId="38" xfId="0" applyFont="1" applyFill="1" applyBorder="1" applyAlignment="1">
      <alignment horizontal="center" vertical="center" wrapText="1" readingOrder="1"/>
    </xf>
    <xf numFmtId="0" fontId="4" fillId="9" borderId="39" xfId="0" applyFont="1" applyFill="1" applyBorder="1" applyAlignment="1">
      <alignment horizontal="center" vertical="center" wrapText="1" readingOrder="1"/>
    </xf>
    <xf numFmtId="0" fontId="4" fillId="9" borderId="35" xfId="0" applyFont="1" applyFill="1" applyBorder="1" applyAlignment="1">
      <alignment horizontal="center" vertical="center" wrapText="1" readingOrder="1"/>
    </xf>
    <xf numFmtId="0" fontId="4" fillId="9" borderId="37" xfId="0" applyFont="1" applyFill="1" applyBorder="1" applyAlignment="1">
      <alignment horizontal="center" vertical="center" wrapText="1" readingOrder="1"/>
    </xf>
    <xf numFmtId="0" fontId="4" fillId="9" borderId="19" xfId="0" applyFont="1" applyFill="1" applyBorder="1" applyAlignment="1">
      <alignment horizontal="center" vertical="center" wrapText="1" readingOrder="1"/>
    </xf>
    <xf numFmtId="0" fontId="4" fillId="9" borderId="2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textRotation="90" wrapText="1"/>
    </xf>
    <xf numFmtId="0" fontId="12" fillId="3" borderId="3" xfId="0" applyFont="1" applyFill="1" applyBorder="1" applyAlignment="1">
      <alignment horizontal="center" vertical="center" textRotation="90" wrapText="1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9" fontId="13" fillId="4" borderId="2" xfId="1" applyFont="1" applyFill="1" applyBorder="1" applyAlignment="1" applyProtection="1">
      <alignment horizontal="center" vertical="center" textRotation="90" wrapText="1"/>
    </xf>
    <xf numFmtId="9" fontId="13" fillId="4" borderId="4" xfId="1" applyFont="1" applyFill="1" applyBorder="1" applyAlignment="1" applyProtection="1">
      <alignment horizontal="center" vertical="center" textRotation="90" wrapText="1"/>
    </xf>
    <xf numFmtId="0" fontId="4" fillId="9" borderId="9" xfId="0" applyFont="1" applyFill="1" applyBorder="1" applyAlignment="1">
      <alignment horizontal="center" vertical="center" wrapText="1" readingOrder="1"/>
    </xf>
    <xf numFmtId="9" fontId="13" fillId="3" borderId="23" xfId="1" applyFont="1" applyFill="1" applyBorder="1" applyAlignment="1" applyProtection="1">
      <alignment horizontal="center" vertical="center" textRotation="90" wrapText="1"/>
    </xf>
    <xf numFmtId="9" fontId="13" fillId="3" borderId="24" xfId="1" applyFont="1" applyFill="1" applyBorder="1" applyAlignment="1" applyProtection="1">
      <alignment horizontal="center" vertical="center" textRotation="90" wrapText="1"/>
    </xf>
    <xf numFmtId="9" fontId="13" fillId="5" borderId="23" xfId="1" applyFont="1" applyFill="1" applyBorder="1" applyAlignment="1" applyProtection="1">
      <alignment horizontal="center" vertical="center" textRotation="90" wrapText="1"/>
    </xf>
    <xf numFmtId="9" fontId="13" fillId="5" borderId="24" xfId="1" applyFont="1" applyFill="1" applyBorder="1" applyAlignment="1" applyProtection="1">
      <alignment horizontal="center" vertical="center" textRotation="90" wrapText="1"/>
    </xf>
    <xf numFmtId="9" fontId="13" fillId="5" borderId="27" xfId="1" applyFont="1" applyFill="1" applyBorder="1" applyAlignment="1" applyProtection="1">
      <alignment horizontal="center" vertical="center" textRotation="90" wrapText="1"/>
    </xf>
    <xf numFmtId="9" fontId="13" fillId="5" borderId="25" xfId="1" applyFont="1" applyFill="1" applyBorder="1" applyAlignment="1" applyProtection="1">
      <alignment horizontal="center" vertical="center" textRotation="90" wrapText="1"/>
    </xf>
    <xf numFmtId="9" fontId="13" fillId="8" borderId="23" xfId="1" applyFont="1" applyFill="1" applyBorder="1" applyAlignment="1" applyProtection="1">
      <alignment horizontal="center" vertical="center" textRotation="90" wrapText="1"/>
    </xf>
    <xf numFmtId="9" fontId="13" fillId="8" borderId="43" xfId="1" applyFont="1" applyFill="1" applyBorder="1" applyAlignment="1" applyProtection="1">
      <alignment horizontal="center" vertical="center" textRotation="90" wrapText="1"/>
    </xf>
    <xf numFmtId="9" fontId="13" fillId="8" borderId="25" xfId="1" applyFont="1" applyFill="1" applyBorder="1" applyAlignment="1" applyProtection="1">
      <alignment horizontal="center" vertical="center" textRotation="90" wrapText="1"/>
    </xf>
    <xf numFmtId="0" fontId="12" fillId="5" borderId="1" xfId="0" applyFont="1" applyFill="1" applyBorder="1" applyAlignment="1">
      <alignment horizontal="center" vertical="center" textRotation="90" wrapText="1"/>
    </xf>
    <xf numFmtId="0" fontId="12" fillId="5" borderId="3" xfId="0" applyFont="1" applyFill="1" applyBorder="1" applyAlignment="1">
      <alignment horizontal="center" vertical="center" textRotation="90" wrapText="1"/>
    </xf>
    <xf numFmtId="0" fontId="12" fillId="5" borderId="6" xfId="0" applyFont="1" applyFill="1" applyBorder="1" applyAlignment="1">
      <alignment horizontal="center" vertical="center" textRotation="90" wrapText="1"/>
    </xf>
    <xf numFmtId="0" fontId="12" fillId="5" borderId="8" xfId="0" applyFont="1" applyFill="1" applyBorder="1" applyAlignment="1">
      <alignment horizontal="center" vertical="center" textRotation="90" wrapText="1"/>
    </xf>
    <xf numFmtId="0" fontId="4" fillId="5" borderId="32" xfId="0" applyFont="1" applyFill="1" applyBorder="1" applyAlignment="1">
      <alignment horizontal="center" vertical="center" wrapText="1" readingOrder="1"/>
    </xf>
    <xf numFmtId="0" fontId="4" fillId="5" borderId="34" xfId="0" applyFont="1" applyFill="1" applyBorder="1" applyAlignment="1">
      <alignment horizontal="center" vertical="center" wrapText="1" readingOrder="1"/>
    </xf>
    <xf numFmtId="0" fontId="4" fillId="5" borderId="30" xfId="0" applyFont="1" applyFill="1" applyBorder="1" applyAlignment="1">
      <alignment horizontal="center" vertical="center" wrapText="1" readingOrder="1"/>
    </xf>
    <xf numFmtId="0" fontId="4" fillId="5" borderId="33" xfId="0" applyFont="1" applyFill="1" applyBorder="1" applyAlignment="1">
      <alignment horizontal="center" vertical="center" wrapText="1" readingOrder="1"/>
    </xf>
    <xf numFmtId="0" fontId="12" fillId="8" borderId="1" xfId="0" applyFont="1" applyFill="1" applyBorder="1" applyAlignment="1">
      <alignment horizontal="center" vertical="center" textRotation="90" wrapText="1"/>
    </xf>
    <xf numFmtId="0" fontId="12" fillId="8" borderId="36" xfId="0" applyFont="1" applyFill="1" applyBorder="1" applyAlignment="1">
      <alignment horizontal="center" vertical="center" textRotation="90" wrapText="1"/>
    </xf>
    <xf numFmtId="0" fontId="12" fillId="8" borderId="8" xfId="0" applyFont="1" applyFill="1" applyBorder="1" applyAlignment="1">
      <alignment horizontal="center" vertical="center" textRotation="90" wrapText="1"/>
    </xf>
    <xf numFmtId="0" fontId="4" fillId="8" borderId="28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 readingOrder="1"/>
    </xf>
    <xf numFmtId="0" fontId="5" fillId="7" borderId="13" xfId="0" applyFont="1" applyFill="1" applyBorder="1" applyAlignment="1">
      <alignment horizontal="center" vertical="center" wrapText="1" readingOrder="1"/>
    </xf>
    <xf numFmtId="0" fontId="12" fillId="7" borderId="35" xfId="0" applyFont="1" applyFill="1" applyBorder="1" applyAlignment="1">
      <alignment horizontal="center" vertical="center" textRotation="90" wrapText="1"/>
    </xf>
    <xf numFmtId="0" fontId="12" fillId="7" borderId="36" xfId="0" applyFont="1" applyFill="1" applyBorder="1" applyAlignment="1">
      <alignment horizontal="center" vertical="center" textRotation="90" wrapText="1"/>
    </xf>
    <xf numFmtId="0" fontId="12" fillId="7" borderId="37" xfId="0" applyFont="1" applyFill="1" applyBorder="1" applyAlignment="1">
      <alignment horizontal="center" vertical="center" textRotation="90" wrapText="1"/>
    </xf>
    <xf numFmtId="9" fontId="13" fillId="7" borderId="23" xfId="1" applyFont="1" applyFill="1" applyBorder="1" applyAlignment="1" applyProtection="1">
      <alignment horizontal="center" vertical="center" textRotation="90" wrapText="1"/>
    </xf>
    <xf numFmtId="9" fontId="13" fillId="7" borderId="24" xfId="1" applyFont="1" applyFill="1" applyBorder="1" applyAlignment="1" applyProtection="1">
      <alignment horizontal="center" vertical="center" textRotation="90" wrapText="1"/>
    </xf>
    <xf numFmtId="9" fontId="13" fillId="7" borderId="25" xfId="1" applyFont="1" applyFill="1" applyBorder="1" applyAlignment="1" applyProtection="1">
      <alignment horizontal="center" vertical="center" textRotation="90" wrapText="1"/>
    </xf>
    <xf numFmtId="0" fontId="12" fillId="6" borderId="1" xfId="0" applyFont="1" applyFill="1" applyBorder="1" applyAlignment="1">
      <alignment horizontal="center" vertical="center" textRotation="90" wrapText="1"/>
    </xf>
    <xf numFmtId="0" fontId="12" fillId="6" borderId="3" xfId="0" applyFont="1" applyFill="1" applyBorder="1" applyAlignment="1">
      <alignment horizontal="center" vertical="center" textRotation="90" wrapText="1"/>
    </xf>
    <xf numFmtId="0" fontId="12" fillId="6" borderId="6" xfId="0" applyFont="1" applyFill="1" applyBorder="1" applyAlignment="1">
      <alignment horizontal="center" vertical="center" textRotation="90" wrapText="1"/>
    </xf>
    <xf numFmtId="9" fontId="13" fillId="6" borderId="23" xfId="1" applyFont="1" applyFill="1" applyBorder="1" applyAlignment="1" applyProtection="1">
      <alignment horizontal="center" vertical="center" textRotation="90" wrapText="1"/>
    </xf>
    <xf numFmtId="9" fontId="13" fillId="6" borderId="24" xfId="1" applyFont="1" applyFill="1" applyBorder="1" applyAlignment="1" applyProtection="1">
      <alignment horizontal="center" vertical="center" textRotation="90" wrapText="1"/>
    </xf>
    <xf numFmtId="9" fontId="13" fillId="6" borderId="27" xfId="1" applyFont="1" applyFill="1" applyBorder="1" applyAlignment="1" applyProtection="1">
      <alignment horizontal="center" vertical="center" textRotation="90" wrapText="1"/>
    </xf>
    <xf numFmtId="0" fontId="4" fillId="6" borderId="29" xfId="0" applyFont="1" applyFill="1" applyBorder="1" applyAlignment="1">
      <alignment horizontal="center" vertical="center" wrapText="1" readingOrder="1"/>
    </xf>
    <xf numFmtId="0" fontId="4" fillId="6" borderId="30" xfId="0" applyFont="1" applyFill="1" applyBorder="1" applyAlignment="1">
      <alignment horizontal="center" vertical="center" wrapText="1" readingOrder="1"/>
    </xf>
    <xf numFmtId="9" fontId="13" fillId="3" borderId="26" xfId="1" applyFont="1" applyFill="1" applyBorder="1" applyAlignment="1" applyProtection="1">
      <alignment horizontal="center" vertical="center" textRotation="90" wrapText="1"/>
    </xf>
    <xf numFmtId="0" fontId="6" fillId="3" borderId="4" xfId="0" applyFont="1" applyFill="1" applyBorder="1" applyAlignment="1">
      <alignment horizontal="center" wrapText="1"/>
    </xf>
    <xf numFmtId="0" fontId="8" fillId="0" borderId="4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FCD8F8"/>
      <color rgb="FFE010C7"/>
      <color rgb="FFFFFF93"/>
      <color rgb="FF2CF527"/>
      <color rgb="FFFFFAEB"/>
      <color rgb="FFF2F7FC"/>
      <color rgb="FFFFFFC5"/>
      <color rgb="FFFFFFD9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Seguimiento Plan Anticorrupción</a:t>
            </a:r>
            <a:r>
              <a:rPr lang="es-CO" sz="1200" baseline="0"/>
              <a:t> y Atención al Ciudadano</a:t>
            </a:r>
          </a:p>
          <a:p>
            <a:pPr>
              <a:defRPr sz="1200"/>
            </a:pPr>
            <a:r>
              <a:rPr lang="es-CO" sz="1200" baseline="0"/>
              <a:t>Abril 30 de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>
        <c:manualLayout>
          <c:layoutTarget val="inner"/>
          <c:xMode val="edge"/>
          <c:yMode val="edge"/>
          <c:x val="5.6622142879913288E-2"/>
          <c:y val="0.20532695416822447"/>
          <c:w val="0.92556409193790046"/>
          <c:h val="0.59839379139821192"/>
        </c:manualLayout>
      </c:layout>
      <c:barChart>
        <c:barDir val="col"/>
        <c:grouping val="clustered"/>
        <c:varyColors val="0"/>
        <c:ser>
          <c:idx val="0"/>
          <c:order val="0"/>
          <c:tx>
            <c:v>Programado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'!$C$3:$C$8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86-451F-A127-722848DDBE49}"/>
            </c:ext>
          </c:extLst>
        </c:ser>
        <c:ser>
          <c:idx val="1"/>
          <c:order val="1"/>
          <c:tx>
            <c:v>Ejecutado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'!$D$3:$D$8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86-451F-A127-722848DDBE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92919567"/>
        <c:axId val="1492908751"/>
      </c:barChart>
      <c:catAx>
        <c:axId val="1492919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492908751"/>
        <c:crosses val="autoZero"/>
        <c:auto val="1"/>
        <c:lblAlgn val="ctr"/>
        <c:lblOffset val="100"/>
        <c:noMultiLvlLbl val="0"/>
      </c:catAx>
      <c:valAx>
        <c:axId val="14929087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492919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0" i="0" baseline="0">
                <a:effectLst/>
              </a:rPr>
              <a:t>Seguimiento Plan Anticorrupción y Atención al Ciudadano</a:t>
            </a:r>
            <a:endParaRPr lang="es-CO" sz="1200">
              <a:effectLst/>
            </a:endParaRPr>
          </a:p>
          <a:p>
            <a:pPr>
              <a:defRPr sz="1200"/>
            </a:pPr>
            <a:r>
              <a:rPr lang="es-CO" sz="1200" b="0" i="0" baseline="0">
                <a:effectLst/>
              </a:rPr>
              <a:t>Agosto 31 de 2023</a:t>
            </a:r>
            <a:endParaRPr lang="es-CO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6.9638190983144554E-2"/>
          <c:y val="0.21206468640810086"/>
          <c:w val="0.90845309417861764"/>
          <c:h val="0.558922538179177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'!$G$2</c:f>
              <c:strCache>
                <c:ptCount val="1"/>
                <c:pt idx="0">
                  <c:v>% Programado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'!$G$3:$G$8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1-41D9-BEA5-3A60F31E47B0}"/>
            </c:ext>
          </c:extLst>
        </c:ser>
        <c:ser>
          <c:idx val="1"/>
          <c:order val="1"/>
          <c:tx>
            <c:strRef>
              <c:f>'Informe '!$H$2</c:f>
              <c:strCache>
                <c:ptCount val="1"/>
                <c:pt idx="0">
                  <c:v>% 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'!$H$3:$H$8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1-41D9-BEA5-3A60F31E47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68461983"/>
        <c:axId val="1368462399"/>
      </c:barChart>
      <c:catAx>
        <c:axId val="1368461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68462399"/>
        <c:crosses val="autoZero"/>
        <c:auto val="1"/>
        <c:lblAlgn val="ctr"/>
        <c:lblOffset val="100"/>
        <c:noMultiLvlLbl val="0"/>
      </c:catAx>
      <c:valAx>
        <c:axId val="13684623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6846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0" i="0" baseline="0">
                <a:effectLst/>
              </a:rPr>
              <a:t>Seguimiento Plan Anticorrupción y Atención al Ciudadano</a:t>
            </a:r>
            <a:endParaRPr lang="es-CO" sz="1200">
              <a:effectLst/>
            </a:endParaRPr>
          </a:p>
          <a:p>
            <a:pPr>
              <a:defRPr sz="1200"/>
            </a:pPr>
            <a:r>
              <a:rPr lang="es-CO" sz="1200" b="0" i="0" baseline="0">
                <a:effectLst/>
              </a:rPr>
              <a:t>Abril 30 de 2023</a:t>
            </a:r>
            <a:endParaRPr lang="es-CO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6.4840594573506119E-2"/>
          <c:y val="0.24613240418118462"/>
          <c:w val="0.92149587182422021"/>
          <c:h val="0.566986858350023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'!$C$2</c:f>
              <c:strCache>
                <c:ptCount val="1"/>
                <c:pt idx="0">
                  <c:v>% Programado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'!$C$3:$C$8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F-410C-B8BF-38F84864A93A}"/>
            </c:ext>
          </c:extLst>
        </c:ser>
        <c:ser>
          <c:idx val="1"/>
          <c:order val="1"/>
          <c:tx>
            <c:strRef>
              <c:f>'Informe '!$D$2</c:f>
              <c:strCache>
                <c:ptCount val="1"/>
                <c:pt idx="0">
                  <c:v>% 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'!$D$3:$D$8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AF-410C-B8BF-38F84864A93A}"/>
            </c:ext>
          </c:extLst>
        </c:ser>
        <c:ser>
          <c:idx val="2"/>
          <c:order val="2"/>
          <c:tx>
            <c:strRef>
              <c:f>'Informe '!$E$2</c:f>
              <c:strCache>
                <c:ptCount val="1"/>
                <c:pt idx="0">
                  <c:v>% Acumulado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'!$E$3:$E$8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AF-410C-B8BF-38F84864A9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4171024"/>
        <c:axId val="1974170192"/>
      </c:barChart>
      <c:catAx>
        <c:axId val="197417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74170192"/>
        <c:crosses val="autoZero"/>
        <c:auto val="1"/>
        <c:lblAlgn val="ctr"/>
        <c:lblOffset val="100"/>
        <c:noMultiLvlLbl val="0"/>
      </c:catAx>
      <c:valAx>
        <c:axId val="19741701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7417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0" i="0" baseline="0">
                <a:effectLst/>
              </a:rPr>
              <a:t>Seguimiento Plan Anticorrupción y Atención al Ciudadano</a:t>
            </a:r>
            <a:endParaRPr lang="es-CO" sz="1200">
              <a:effectLst/>
            </a:endParaRPr>
          </a:p>
          <a:p>
            <a:pPr>
              <a:defRPr sz="1200"/>
            </a:pPr>
            <a:r>
              <a:rPr lang="es-CO" sz="1200" b="0" i="0" baseline="0">
                <a:effectLst/>
              </a:rPr>
              <a:t>Diciembre 31 de 2023</a:t>
            </a:r>
            <a:endParaRPr lang="es-CO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017280746712658E-2"/>
          <c:y val="0.26079348880989811"/>
          <c:w val="0.93404243827788214"/>
          <c:h val="0.556171003040311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'!$K$2</c:f>
              <c:strCache>
                <c:ptCount val="1"/>
                <c:pt idx="0">
                  <c:v>% Programado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'!$K$3:$K$8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2-4526-A22B-3A2D6457C75C}"/>
            </c:ext>
          </c:extLst>
        </c:ser>
        <c:ser>
          <c:idx val="1"/>
          <c:order val="1"/>
          <c:tx>
            <c:strRef>
              <c:f>'Informe '!$L$2</c:f>
              <c:strCache>
                <c:ptCount val="1"/>
                <c:pt idx="0">
                  <c:v>% 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'!$L$3:$L$8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72-4526-A22B-3A2D6457C7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4166864"/>
        <c:axId val="1974163120"/>
      </c:barChart>
      <c:catAx>
        <c:axId val="197416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74163120"/>
        <c:crosses val="autoZero"/>
        <c:auto val="1"/>
        <c:lblAlgn val="ctr"/>
        <c:lblOffset val="100"/>
        <c:noMultiLvlLbl val="0"/>
      </c:catAx>
      <c:valAx>
        <c:axId val="19741631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7416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0" i="0" baseline="0">
                <a:effectLst/>
              </a:rPr>
              <a:t>Seguimiento Plan Anticorrupción y Atención al Ciudadano</a:t>
            </a:r>
            <a:endParaRPr lang="es-CO" sz="1200">
              <a:effectLst/>
            </a:endParaRPr>
          </a:p>
          <a:p>
            <a:pPr>
              <a:defRPr sz="1200"/>
            </a:pPr>
            <a:r>
              <a:rPr lang="es-CO" sz="1200" b="0" i="0" baseline="0">
                <a:effectLst/>
              </a:rPr>
              <a:t>Agosto 31 de 2023</a:t>
            </a:r>
            <a:endParaRPr lang="es-CO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043358078784645E-2"/>
          <c:y val="0.25003548063160447"/>
          <c:w val="0.93947104446238527"/>
          <c:h val="0.556521877335062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'!$G$2</c:f>
              <c:strCache>
                <c:ptCount val="1"/>
                <c:pt idx="0">
                  <c:v>% Programado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'!$G$3:$G$8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5-46F9-B516-B9865CFDE9CC}"/>
            </c:ext>
          </c:extLst>
        </c:ser>
        <c:ser>
          <c:idx val="1"/>
          <c:order val="1"/>
          <c:tx>
            <c:strRef>
              <c:f>'Informe '!$H$2</c:f>
              <c:strCache>
                <c:ptCount val="1"/>
                <c:pt idx="0">
                  <c:v>% 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'!$H$3:$H$8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95-46F9-B516-B9865CFDE9CC}"/>
            </c:ext>
          </c:extLst>
        </c:ser>
        <c:ser>
          <c:idx val="2"/>
          <c:order val="2"/>
          <c:tx>
            <c:strRef>
              <c:f>'Informe '!$I$2</c:f>
              <c:strCache>
                <c:ptCount val="1"/>
                <c:pt idx="0">
                  <c:v>% Acumulado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'!$I$3:$I$8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95-46F9-B516-B9865CFDE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1701296"/>
        <c:axId val="1971717520"/>
      </c:barChart>
      <c:catAx>
        <c:axId val="197170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71717520"/>
        <c:crosses val="autoZero"/>
        <c:auto val="1"/>
        <c:lblAlgn val="ctr"/>
        <c:lblOffset val="100"/>
        <c:noMultiLvlLbl val="0"/>
      </c:catAx>
      <c:valAx>
        <c:axId val="19717175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71701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0" i="0" baseline="0">
                <a:effectLst/>
              </a:rPr>
              <a:t>Seguimiento Plan Anticorrupción y Atención al Ciudadano</a:t>
            </a:r>
            <a:endParaRPr lang="es-CO" sz="1200">
              <a:effectLst/>
            </a:endParaRPr>
          </a:p>
          <a:p>
            <a:pPr>
              <a:defRPr sz="1200"/>
            </a:pPr>
            <a:r>
              <a:rPr lang="es-CO" sz="1200" b="0" i="0" baseline="0">
                <a:effectLst/>
              </a:rPr>
              <a:t>Diciembre 31 de 2023</a:t>
            </a:r>
            <a:endParaRPr lang="es-CO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'!$K$2</c:f>
              <c:strCache>
                <c:ptCount val="1"/>
                <c:pt idx="0">
                  <c:v>% Programado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'!$K$3:$K$8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B-4C76-A8D5-3536BD1016F3}"/>
            </c:ext>
          </c:extLst>
        </c:ser>
        <c:ser>
          <c:idx val="1"/>
          <c:order val="1"/>
          <c:tx>
            <c:strRef>
              <c:f>'Informe '!$L$2</c:f>
              <c:strCache>
                <c:ptCount val="1"/>
                <c:pt idx="0">
                  <c:v>% 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'!$L$3:$L$8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B-4C76-A8D5-3536BD1016F3}"/>
            </c:ext>
          </c:extLst>
        </c:ser>
        <c:ser>
          <c:idx val="2"/>
          <c:order val="2"/>
          <c:tx>
            <c:strRef>
              <c:f>'Informe '!$M$2</c:f>
              <c:strCache>
                <c:ptCount val="1"/>
                <c:pt idx="0">
                  <c:v>% Acumulado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'!$M$3:$M$8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0B-4C76-A8D5-3536BD101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3873136"/>
        <c:axId val="1823871472"/>
      </c:barChart>
      <c:catAx>
        <c:axId val="182387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823871472"/>
        <c:crosses val="autoZero"/>
        <c:auto val="1"/>
        <c:lblAlgn val="ctr"/>
        <c:lblOffset val="100"/>
        <c:noMultiLvlLbl val="0"/>
      </c:catAx>
      <c:valAx>
        <c:axId val="182387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82387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Plan anticorrupción</a:t>
            </a:r>
            <a:r>
              <a:rPr lang="es-CO" baseline="0"/>
              <a:t> y Atención al ciudadano</a:t>
            </a:r>
          </a:p>
          <a:p>
            <a:pPr>
              <a:defRPr/>
            </a:pPr>
            <a:r>
              <a:rPr lang="es-CO" baseline="0"/>
              <a:t>Avance de actividades  - Año 2023</a:t>
            </a:r>
            <a:endParaRPr lang="es-CO"/>
          </a:p>
        </c:rich>
      </c:tx>
      <c:layout>
        <c:manualLayout>
          <c:xMode val="edge"/>
          <c:yMode val="edge"/>
          <c:x val="0.33304460632964394"/>
          <c:y val="5.3709916265663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>
        <c:manualLayout>
          <c:layoutTarget val="inner"/>
          <c:xMode val="edge"/>
          <c:yMode val="edge"/>
          <c:x val="4.4293487232948063E-2"/>
          <c:y val="0.25394449350168785"/>
          <c:w val="0.94177143824432819"/>
          <c:h val="0.60888137074298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'!$C$73</c:f>
              <c:strCache>
                <c:ptCount val="1"/>
                <c:pt idx="0">
                  <c:v>% Programado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'Informe '!$B$73:$B$79</c15:sqref>
                  </c15:fullRef>
                </c:ext>
              </c:extLst>
              <c:f>'Informe '!$B$74:$B$79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 '!$C$74:$C$80</c15:sqref>
                  </c15:fullRef>
                </c:ext>
              </c:extLst>
              <c:f>'Informe '!$C$75:$C$80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C6-49E4-8F06-06D5D8EAB379}"/>
            </c:ext>
          </c:extLst>
        </c:ser>
        <c:ser>
          <c:idx val="1"/>
          <c:order val="1"/>
          <c:tx>
            <c:strRef>
              <c:f>'Informe '!$D$73</c:f>
              <c:strCache>
                <c:ptCount val="1"/>
                <c:pt idx="0">
                  <c:v>% 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'Informe '!$B$73:$B$79</c15:sqref>
                  </c15:fullRef>
                </c:ext>
              </c:extLst>
              <c:f>'Informe '!$B$74:$B$79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 '!$D$74:$D$80</c15:sqref>
                  </c15:fullRef>
                </c:ext>
              </c:extLst>
              <c:f>'Informe '!$D$75:$D$80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C6-49E4-8F06-06D5D8EAB37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68743120"/>
        <c:axId val="1968744784"/>
      </c:barChart>
      <c:catAx>
        <c:axId val="196874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68744784"/>
        <c:crosses val="autoZero"/>
        <c:auto val="1"/>
        <c:lblAlgn val="ctr"/>
        <c:lblOffset val="100"/>
        <c:noMultiLvlLbl val="0"/>
      </c:catAx>
      <c:valAx>
        <c:axId val="19687447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6874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514407250966927"/>
          <c:y val="0.93930867733668755"/>
          <c:w val="0.18971185498066137"/>
          <c:h val="4.7905998613843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702469</xdr:colOff>
      <xdr:row>7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D577D69-1F75-4739-9FB7-82E86077B728}"/>
            </a:ext>
          </a:extLst>
        </xdr:cNvPr>
        <xdr:cNvSpPr txBox="1"/>
      </xdr:nvSpPr>
      <xdr:spPr>
        <a:xfrm>
          <a:off x="9643269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165100</xdr:colOff>
      <xdr:row>0</xdr:row>
      <xdr:rowOff>101600</xdr:rowOff>
    </xdr:from>
    <xdr:to>
      <xdr:col>2</xdr:col>
      <xdr:colOff>1625600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0F9067-CE26-41B6-8BA2-8D5CBF678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01600"/>
          <a:ext cx="4279900" cy="125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10</xdr:row>
      <xdr:rowOff>21169</xdr:rowOff>
    </xdr:from>
    <xdr:to>
      <xdr:col>4</xdr:col>
      <xdr:colOff>15875</xdr:colOff>
      <xdr:row>34</xdr:row>
      <xdr:rowOff>148167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F420CE1-7F93-46EC-A6A8-092709932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1533527</xdr:colOff>
      <xdr:row>11</xdr:row>
      <xdr:rowOff>20107</xdr:rowOff>
    </xdr:from>
    <xdr:to>
      <xdr:col>9</xdr:col>
      <xdr:colOff>2111375</xdr:colOff>
      <xdr:row>34</xdr:row>
      <xdr:rowOff>158750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37EAB8F-6A80-41E8-A886-8CF4C4029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755649</xdr:colOff>
      <xdr:row>39</xdr:row>
      <xdr:rowOff>47624</xdr:rowOff>
    </xdr:from>
    <xdr:to>
      <xdr:col>3</xdr:col>
      <xdr:colOff>1603375</xdr:colOff>
      <xdr:row>64</xdr:row>
      <xdr:rowOff>95250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6975656-667F-41B8-A2AC-34B1AB62D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1373188</xdr:colOff>
      <xdr:row>11</xdr:row>
      <xdr:rowOff>9525</xdr:rowOff>
    </xdr:from>
    <xdr:to>
      <xdr:col>19</xdr:col>
      <xdr:colOff>603250</xdr:colOff>
      <xdr:row>34</xdr:row>
      <xdr:rowOff>158750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49E1988-FABD-444F-89C1-BF9E09333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1595438</xdr:colOff>
      <xdr:row>39</xdr:row>
      <xdr:rowOff>104774</xdr:rowOff>
    </xdr:from>
    <xdr:to>
      <xdr:col>9</xdr:col>
      <xdr:colOff>2079625</xdr:colOff>
      <xdr:row>64</xdr:row>
      <xdr:rowOff>126999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F13C94F-99A9-40CE-A552-61C3CD46C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1349376</xdr:colOff>
      <xdr:row>39</xdr:row>
      <xdr:rowOff>95250</xdr:rowOff>
    </xdr:from>
    <xdr:to>
      <xdr:col>19</xdr:col>
      <xdr:colOff>603250</xdr:colOff>
      <xdr:row>64</xdr:row>
      <xdr:rowOff>158750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635FEE7-1292-4EBD-AFE8-6E1D44FBA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1595438</xdr:colOff>
      <xdr:row>71</xdr:row>
      <xdr:rowOff>-1</xdr:rowOff>
    </xdr:from>
    <xdr:to>
      <xdr:col>9</xdr:col>
      <xdr:colOff>1936751</xdr:colOff>
      <xdr:row>103</xdr:row>
      <xdr:rowOff>15875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D95DEFCE-9D00-432A-95DC-FECC21496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hana De la Parra Rivero" id="{FC09276A-5638-4490-9808-A93EDE407CA8}" userId="S::jdelaparra@invias.gov.co::f8bd95ab-1c42-4b64-baad-bf3b703ab80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6"/>
  <sheetViews>
    <sheetView tabSelected="1" zoomScale="50" zoomScaleNormal="50" zoomScaleSheetLayoutView="50" workbookViewId="0">
      <selection activeCell="D1" sqref="D1:T1"/>
    </sheetView>
  </sheetViews>
  <sheetFormatPr baseColWidth="10" defaultRowHeight="14.5" x14ac:dyDescent="0.35"/>
  <cols>
    <col min="1" max="1" width="22" style="90" customWidth="1"/>
    <col min="2" max="2" width="40.26953125" style="79" customWidth="1"/>
    <col min="3" max="3" width="59.36328125" style="91" customWidth="1"/>
    <col min="4" max="4" width="52.26953125" style="91" customWidth="1"/>
    <col min="5" max="5" width="22.453125" style="91" customWidth="1"/>
    <col min="6" max="6" width="40" style="91" customWidth="1"/>
    <col min="7" max="7" width="16.26953125" style="91" customWidth="1"/>
    <col min="8" max="8" width="15.26953125" style="91" customWidth="1"/>
    <col min="9" max="11" width="14.81640625" style="79" hidden="1" customWidth="1"/>
    <col min="12" max="12" width="66.54296875" style="79" hidden="1" customWidth="1"/>
    <col min="13" max="13" width="16.26953125" style="79" hidden="1" customWidth="1"/>
    <col min="14" max="15" width="14.81640625" style="79" hidden="1" customWidth="1"/>
    <col min="16" max="16" width="66.54296875" style="79" hidden="1" customWidth="1"/>
    <col min="17" max="17" width="19.1796875" style="79" hidden="1" customWidth="1"/>
    <col min="18" max="19" width="13.7265625" style="79" hidden="1" customWidth="1"/>
    <col min="20" max="20" width="66.54296875" style="79" hidden="1" customWidth="1"/>
    <col min="21" max="21" width="19.26953125" style="79" hidden="1" customWidth="1"/>
    <col min="22" max="22" width="20.26953125" style="92" hidden="1" customWidth="1"/>
    <col min="23" max="26" width="10.81640625" style="79"/>
    <col min="27" max="16384" width="10.90625" style="79"/>
  </cols>
  <sheetData>
    <row r="1" spans="1:22" ht="32.5" customHeight="1" x14ac:dyDescent="0.35">
      <c r="A1" s="154"/>
      <c r="B1" s="155"/>
      <c r="C1" s="155"/>
      <c r="D1" s="221" t="s">
        <v>116</v>
      </c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160" t="s">
        <v>114</v>
      </c>
      <c r="V1" s="162"/>
    </row>
    <row r="2" spans="1:22" ht="37.5" customHeight="1" x14ac:dyDescent="0.35">
      <c r="A2" s="156"/>
      <c r="B2" s="157"/>
      <c r="C2" s="157"/>
      <c r="D2" s="161" t="s">
        <v>117</v>
      </c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3"/>
      <c r="V2" s="164"/>
    </row>
    <row r="3" spans="1:22" ht="38" customHeight="1" thickBot="1" x14ac:dyDescent="0.4">
      <c r="A3" s="158"/>
      <c r="B3" s="159"/>
      <c r="C3" s="159"/>
      <c r="D3" s="165"/>
      <c r="E3" s="166"/>
      <c r="F3" s="167" t="s">
        <v>119</v>
      </c>
      <c r="G3" s="168"/>
      <c r="H3" s="168"/>
      <c r="I3" s="168"/>
      <c r="J3" s="168"/>
      <c r="K3" s="166"/>
      <c r="L3" s="199" t="s">
        <v>118</v>
      </c>
      <c r="M3" s="199"/>
      <c r="N3" s="199"/>
      <c r="O3" s="199"/>
      <c r="P3" s="199"/>
      <c r="Q3" s="199" t="s">
        <v>120</v>
      </c>
      <c r="R3" s="199"/>
      <c r="S3" s="199"/>
      <c r="T3" s="199"/>
      <c r="U3" s="199"/>
      <c r="V3" s="200"/>
    </row>
    <row r="4" spans="1:22" ht="32.65" customHeight="1" thickBot="1" x14ac:dyDescent="0.4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</row>
    <row r="5" spans="1:22" ht="34.9" customHeight="1" thickBot="1" x14ac:dyDescent="0.4">
      <c r="A5" s="140" t="s">
        <v>43</v>
      </c>
      <c r="B5" s="129" t="s">
        <v>3</v>
      </c>
      <c r="C5" s="140" t="s">
        <v>4</v>
      </c>
      <c r="D5" s="128" t="s">
        <v>5</v>
      </c>
      <c r="E5" s="145" t="s">
        <v>82</v>
      </c>
      <c r="F5" s="145" t="s">
        <v>37</v>
      </c>
      <c r="G5" s="128" t="s">
        <v>38</v>
      </c>
      <c r="H5" s="130" t="s">
        <v>39</v>
      </c>
      <c r="I5" s="140" t="s">
        <v>40</v>
      </c>
      <c r="J5" s="128"/>
      <c r="K5" s="129"/>
      <c r="L5" s="130"/>
      <c r="M5" s="128" t="s">
        <v>83</v>
      </c>
      <c r="N5" s="128"/>
      <c r="O5" s="129"/>
      <c r="P5" s="130"/>
      <c r="Q5" s="128" t="s">
        <v>85</v>
      </c>
      <c r="R5" s="128"/>
      <c r="S5" s="129"/>
      <c r="T5" s="130"/>
      <c r="U5" s="148" t="s">
        <v>88</v>
      </c>
      <c r="V5" s="149"/>
    </row>
    <row r="6" spans="1:22" ht="16.149999999999999" customHeight="1" x14ac:dyDescent="0.35">
      <c r="A6" s="141"/>
      <c r="B6" s="132"/>
      <c r="C6" s="141"/>
      <c r="D6" s="131"/>
      <c r="E6" s="146"/>
      <c r="F6" s="146"/>
      <c r="G6" s="131"/>
      <c r="H6" s="133"/>
      <c r="I6" s="141"/>
      <c r="J6" s="131"/>
      <c r="K6" s="132"/>
      <c r="L6" s="133"/>
      <c r="M6" s="131"/>
      <c r="N6" s="131"/>
      <c r="O6" s="132"/>
      <c r="P6" s="133"/>
      <c r="Q6" s="131"/>
      <c r="R6" s="131"/>
      <c r="S6" s="132"/>
      <c r="T6" s="133"/>
      <c r="U6" s="150" t="s">
        <v>84</v>
      </c>
      <c r="V6" s="152" t="s">
        <v>87</v>
      </c>
    </row>
    <row r="7" spans="1:22" ht="44.65" customHeight="1" thickBot="1" x14ac:dyDescent="0.4">
      <c r="A7" s="142"/>
      <c r="B7" s="143"/>
      <c r="C7" s="142"/>
      <c r="D7" s="144"/>
      <c r="E7" s="147"/>
      <c r="F7" s="147"/>
      <c r="G7" s="144"/>
      <c r="H7" s="175"/>
      <c r="I7" s="80" t="s">
        <v>81</v>
      </c>
      <c r="J7" s="47" t="s">
        <v>32</v>
      </c>
      <c r="K7" s="48" t="s">
        <v>106</v>
      </c>
      <c r="L7" s="49" t="s">
        <v>86</v>
      </c>
      <c r="M7" s="80" t="s">
        <v>81</v>
      </c>
      <c r="N7" s="30" t="s">
        <v>32</v>
      </c>
      <c r="O7" s="46"/>
      <c r="P7" s="35" t="s">
        <v>86</v>
      </c>
      <c r="Q7" s="80" t="s">
        <v>81</v>
      </c>
      <c r="R7" s="30" t="s">
        <v>32</v>
      </c>
      <c r="S7" s="46"/>
      <c r="T7" s="35" t="s">
        <v>86</v>
      </c>
      <c r="U7" s="151"/>
      <c r="V7" s="153"/>
    </row>
    <row r="8" spans="1:22" ht="42" customHeight="1" x14ac:dyDescent="0.35">
      <c r="A8" s="134" t="s">
        <v>78</v>
      </c>
      <c r="B8" s="136" t="s">
        <v>34</v>
      </c>
      <c r="C8" s="51" t="s">
        <v>60</v>
      </c>
      <c r="D8" s="52" t="s">
        <v>52</v>
      </c>
      <c r="E8" s="53">
        <v>1</v>
      </c>
      <c r="F8" s="53" t="s">
        <v>131</v>
      </c>
      <c r="G8" s="54">
        <v>45658</v>
      </c>
      <c r="H8" s="55">
        <v>45838</v>
      </c>
      <c r="I8" s="81"/>
      <c r="J8" s="36">
        <f>I8/$E$8</f>
        <v>0</v>
      </c>
      <c r="K8" s="173">
        <f>AVERAGE(J8:J13)</f>
        <v>0</v>
      </c>
      <c r="L8" s="6"/>
      <c r="M8" s="81"/>
      <c r="N8" s="24">
        <f>M8/$E$8</f>
        <v>0</v>
      </c>
      <c r="O8" s="138">
        <f>AVERAGE(N8:N13)</f>
        <v>0</v>
      </c>
      <c r="P8" s="6"/>
      <c r="Q8" s="81"/>
      <c r="R8" s="24">
        <f>Q8/$E$8</f>
        <v>0</v>
      </c>
      <c r="S8" s="138">
        <f>AVERAGE(R8:R13)</f>
        <v>0</v>
      </c>
      <c r="T8" s="6"/>
      <c r="U8" s="12">
        <f>J8+N8+R8</f>
        <v>0</v>
      </c>
      <c r="V8" s="138">
        <f>AVERAGE(U8:U13)</f>
        <v>0</v>
      </c>
    </row>
    <row r="9" spans="1:22" ht="43.9" customHeight="1" x14ac:dyDescent="0.35">
      <c r="A9" s="135"/>
      <c r="B9" s="137"/>
      <c r="C9" s="59" t="s">
        <v>61</v>
      </c>
      <c r="D9" s="60" t="s">
        <v>53</v>
      </c>
      <c r="E9" s="61">
        <v>1</v>
      </c>
      <c r="F9" s="61" t="s">
        <v>131</v>
      </c>
      <c r="G9" s="62">
        <v>45658</v>
      </c>
      <c r="H9" s="63">
        <v>45838</v>
      </c>
      <c r="I9" s="82"/>
      <c r="J9" s="25">
        <f>I9/$E$9</f>
        <v>0</v>
      </c>
      <c r="K9" s="174"/>
      <c r="L9" s="7"/>
      <c r="M9" s="82"/>
      <c r="N9" s="25">
        <f>M9/$E$9</f>
        <v>0</v>
      </c>
      <c r="O9" s="139"/>
      <c r="P9" s="7"/>
      <c r="Q9" s="82"/>
      <c r="R9" s="25">
        <f>Q9/$E$9</f>
        <v>0</v>
      </c>
      <c r="S9" s="139"/>
      <c r="T9" s="7"/>
      <c r="U9" s="13">
        <f>J9+N9+R9</f>
        <v>0</v>
      </c>
      <c r="V9" s="139"/>
    </row>
    <row r="10" spans="1:22" ht="37.9" customHeight="1" x14ac:dyDescent="0.35">
      <c r="A10" s="135"/>
      <c r="B10" s="78" t="s">
        <v>6</v>
      </c>
      <c r="C10" s="59" t="s">
        <v>121</v>
      </c>
      <c r="D10" s="60" t="s">
        <v>62</v>
      </c>
      <c r="E10" s="61">
        <v>1</v>
      </c>
      <c r="F10" s="61" t="s">
        <v>131</v>
      </c>
      <c r="G10" s="62">
        <v>45658</v>
      </c>
      <c r="H10" s="63">
        <v>45688</v>
      </c>
      <c r="I10" s="82"/>
      <c r="J10" s="25">
        <f>I10/$E$10</f>
        <v>0</v>
      </c>
      <c r="K10" s="174"/>
      <c r="L10" s="7"/>
      <c r="M10" s="82"/>
      <c r="N10" s="25">
        <f>M10/$E$10</f>
        <v>0</v>
      </c>
      <c r="O10" s="139"/>
      <c r="P10" s="7"/>
      <c r="Q10" s="82"/>
      <c r="R10" s="25">
        <f>Q10/$E$10</f>
        <v>0</v>
      </c>
      <c r="S10" s="139"/>
      <c r="T10" s="7"/>
      <c r="U10" s="13">
        <f>J10+N10+R10</f>
        <v>0</v>
      </c>
      <c r="V10" s="139"/>
    </row>
    <row r="11" spans="1:22" ht="55" customHeight="1" x14ac:dyDescent="0.35">
      <c r="A11" s="135"/>
      <c r="B11" s="78" t="s">
        <v>7</v>
      </c>
      <c r="C11" s="59" t="s">
        <v>122</v>
      </c>
      <c r="D11" s="60" t="s">
        <v>123</v>
      </c>
      <c r="E11" s="61">
        <v>1</v>
      </c>
      <c r="F11" s="61" t="s">
        <v>131</v>
      </c>
      <c r="G11" s="62">
        <v>45658</v>
      </c>
      <c r="H11" s="63">
        <v>45688</v>
      </c>
      <c r="I11" s="82"/>
      <c r="J11" s="25">
        <f>I11/$E$11</f>
        <v>0</v>
      </c>
      <c r="K11" s="174"/>
      <c r="L11" s="7"/>
      <c r="M11" s="82"/>
      <c r="N11" s="25">
        <f>M11/$E$11</f>
        <v>0</v>
      </c>
      <c r="O11" s="139"/>
      <c r="P11" s="7"/>
      <c r="Q11" s="82"/>
      <c r="R11" s="25">
        <f>Q11/$E$11</f>
        <v>0</v>
      </c>
      <c r="S11" s="139"/>
      <c r="T11" s="7"/>
      <c r="U11" s="13">
        <f t="shared" ref="U11:U13" si="0">J11+N11+R11</f>
        <v>0</v>
      </c>
      <c r="V11" s="139"/>
    </row>
    <row r="12" spans="1:22" ht="43.5" customHeight="1" x14ac:dyDescent="0.35">
      <c r="A12" s="135"/>
      <c r="B12" s="78" t="s">
        <v>8</v>
      </c>
      <c r="C12" s="59" t="s">
        <v>35</v>
      </c>
      <c r="D12" s="60" t="s">
        <v>112</v>
      </c>
      <c r="E12" s="61">
        <v>3</v>
      </c>
      <c r="F12" s="61" t="s">
        <v>131</v>
      </c>
      <c r="G12" s="62">
        <v>45689</v>
      </c>
      <c r="H12" s="63">
        <v>46022</v>
      </c>
      <c r="I12" s="82"/>
      <c r="J12" s="25">
        <f>I12/$E$12</f>
        <v>0</v>
      </c>
      <c r="K12" s="174"/>
      <c r="L12" s="7"/>
      <c r="M12" s="82"/>
      <c r="N12" s="25">
        <f>M12/$E$12</f>
        <v>0</v>
      </c>
      <c r="O12" s="139"/>
      <c r="P12" s="7"/>
      <c r="Q12" s="82"/>
      <c r="R12" s="25">
        <f>Q12/$E$12</f>
        <v>0</v>
      </c>
      <c r="S12" s="139"/>
      <c r="T12" s="7"/>
      <c r="U12" s="13">
        <f t="shared" si="0"/>
        <v>0</v>
      </c>
      <c r="V12" s="139"/>
    </row>
    <row r="13" spans="1:22" ht="40.15" customHeight="1" thickBot="1" x14ac:dyDescent="0.4">
      <c r="A13" s="135"/>
      <c r="B13" s="78" t="s">
        <v>9</v>
      </c>
      <c r="C13" s="59" t="s">
        <v>36</v>
      </c>
      <c r="D13" s="60" t="s">
        <v>63</v>
      </c>
      <c r="E13" s="61">
        <v>3</v>
      </c>
      <c r="F13" s="61" t="s">
        <v>131</v>
      </c>
      <c r="G13" s="62">
        <v>45689</v>
      </c>
      <c r="H13" s="63">
        <v>46022</v>
      </c>
      <c r="I13" s="82"/>
      <c r="J13" s="25">
        <f>I13/$E$13</f>
        <v>0</v>
      </c>
      <c r="K13" s="174"/>
      <c r="L13" s="7"/>
      <c r="M13" s="82"/>
      <c r="N13" s="25">
        <f>M13/$E$13</f>
        <v>0</v>
      </c>
      <c r="O13" s="139"/>
      <c r="P13" s="7"/>
      <c r="Q13" s="82"/>
      <c r="R13" s="25">
        <f>Q13/$E$13</f>
        <v>0</v>
      </c>
      <c r="S13" s="139"/>
      <c r="T13" s="7"/>
      <c r="U13" s="13">
        <f t="shared" si="0"/>
        <v>0</v>
      </c>
      <c r="V13" s="139"/>
    </row>
    <row r="14" spans="1:22" ht="49.9" customHeight="1" x14ac:dyDescent="0.35">
      <c r="A14" s="169" t="s">
        <v>0</v>
      </c>
      <c r="B14" s="171" t="s">
        <v>31</v>
      </c>
      <c r="C14" s="121" t="s">
        <v>41</v>
      </c>
      <c r="D14" s="122" t="s">
        <v>126</v>
      </c>
      <c r="E14" s="123">
        <v>1</v>
      </c>
      <c r="F14" s="56" t="s">
        <v>131</v>
      </c>
      <c r="G14" s="124">
        <v>45689</v>
      </c>
      <c r="H14" s="125">
        <v>46022</v>
      </c>
      <c r="I14" s="120"/>
      <c r="J14" s="95">
        <f>I14/$E$14</f>
        <v>0</v>
      </c>
      <c r="K14" s="218">
        <f>AVERAGE(J14:J17)</f>
        <v>0</v>
      </c>
      <c r="L14" s="119"/>
      <c r="M14" s="120"/>
      <c r="N14" s="24">
        <f>M14/$E$14</f>
        <v>0</v>
      </c>
      <c r="O14" s="176">
        <f>AVERAGE(N14:N17)</f>
        <v>0</v>
      </c>
      <c r="P14" s="116"/>
      <c r="Q14" s="120"/>
      <c r="R14" s="24">
        <f>Q14/$E$14</f>
        <v>0</v>
      </c>
      <c r="S14" s="176">
        <f>AVERAGE(R14:R17)</f>
        <v>0</v>
      </c>
      <c r="T14" s="116"/>
      <c r="U14" s="118">
        <f t="shared" ref="U14:U20" si="1">J14+N14+R14</f>
        <v>0</v>
      </c>
      <c r="V14" s="176">
        <f>AVERAGE(U14:U17)</f>
        <v>0</v>
      </c>
    </row>
    <row r="15" spans="1:22" ht="51" customHeight="1" x14ac:dyDescent="0.35">
      <c r="A15" s="170"/>
      <c r="B15" s="172"/>
      <c r="C15" s="83" t="s">
        <v>124</v>
      </c>
      <c r="D15" s="67" t="s">
        <v>55</v>
      </c>
      <c r="E15" s="68">
        <v>1</v>
      </c>
      <c r="F15" s="68" t="s">
        <v>131</v>
      </c>
      <c r="G15" s="69">
        <v>45689</v>
      </c>
      <c r="H15" s="70">
        <v>46022</v>
      </c>
      <c r="I15" s="84"/>
      <c r="J15" s="25">
        <f>I15/$E$15</f>
        <v>0</v>
      </c>
      <c r="K15" s="177"/>
      <c r="L15" s="8"/>
      <c r="M15" s="84"/>
      <c r="N15" s="25">
        <f>M15/$E$15</f>
        <v>0</v>
      </c>
      <c r="O15" s="177"/>
      <c r="P15" s="8"/>
      <c r="Q15" s="84"/>
      <c r="R15" s="25">
        <f>Q15/$E$15</f>
        <v>0</v>
      </c>
      <c r="S15" s="177"/>
      <c r="T15" s="8"/>
      <c r="U15" s="14">
        <f t="shared" si="1"/>
        <v>0</v>
      </c>
      <c r="V15" s="177"/>
    </row>
    <row r="16" spans="1:22" ht="61.5" customHeight="1" x14ac:dyDescent="0.35">
      <c r="A16" s="170"/>
      <c r="B16" s="172"/>
      <c r="C16" s="83" t="s">
        <v>42</v>
      </c>
      <c r="D16" s="67" t="s">
        <v>71</v>
      </c>
      <c r="E16" s="68">
        <v>1</v>
      </c>
      <c r="F16" s="68" t="s">
        <v>131</v>
      </c>
      <c r="G16" s="69">
        <v>45689</v>
      </c>
      <c r="H16" s="70">
        <v>46022</v>
      </c>
      <c r="I16" s="84"/>
      <c r="J16" s="25">
        <f>I16/$E$16</f>
        <v>0</v>
      </c>
      <c r="K16" s="177"/>
      <c r="L16" s="8"/>
      <c r="M16" s="84"/>
      <c r="N16" s="25">
        <f>M16/$E$16</f>
        <v>0</v>
      </c>
      <c r="O16" s="177"/>
      <c r="P16" s="8"/>
      <c r="Q16" s="84"/>
      <c r="R16" s="25">
        <f>Q16/$E$16</f>
        <v>0</v>
      </c>
      <c r="S16" s="177"/>
      <c r="T16" s="8"/>
      <c r="U16" s="14">
        <f t="shared" si="1"/>
        <v>0</v>
      </c>
      <c r="V16" s="177"/>
    </row>
    <row r="17" spans="1:22" ht="70" customHeight="1" thickBot="1" x14ac:dyDescent="0.4">
      <c r="A17" s="170"/>
      <c r="B17" s="172"/>
      <c r="C17" s="83" t="s">
        <v>74</v>
      </c>
      <c r="D17" s="67" t="s">
        <v>66</v>
      </c>
      <c r="E17" s="68">
        <v>2</v>
      </c>
      <c r="F17" s="75" t="s">
        <v>131</v>
      </c>
      <c r="G17" s="69">
        <v>45689</v>
      </c>
      <c r="H17" s="126">
        <v>46022</v>
      </c>
      <c r="I17" s="103"/>
      <c r="J17" s="33">
        <f>I17/$E$17</f>
        <v>0</v>
      </c>
      <c r="K17" s="177"/>
      <c r="L17" s="107"/>
      <c r="M17" s="103"/>
      <c r="N17" s="33">
        <f>M17/$E$17</f>
        <v>0</v>
      </c>
      <c r="O17" s="177"/>
      <c r="P17" s="107"/>
      <c r="Q17" s="103"/>
      <c r="R17" s="33">
        <f>Q17/$E$17</f>
        <v>0</v>
      </c>
      <c r="S17" s="177"/>
      <c r="T17" s="107"/>
      <c r="U17" s="117">
        <f t="shared" si="1"/>
        <v>0</v>
      </c>
      <c r="V17" s="177"/>
    </row>
    <row r="18" spans="1:22" ht="51" customHeight="1" x14ac:dyDescent="0.35">
      <c r="A18" s="185" t="s">
        <v>102</v>
      </c>
      <c r="B18" s="189" t="s">
        <v>10</v>
      </c>
      <c r="C18" s="110" t="s">
        <v>50</v>
      </c>
      <c r="D18" s="111" t="s">
        <v>72</v>
      </c>
      <c r="E18" s="71">
        <v>12</v>
      </c>
      <c r="F18" s="71" t="s">
        <v>131</v>
      </c>
      <c r="G18" s="112">
        <v>45658</v>
      </c>
      <c r="H18" s="113">
        <v>46022</v>
      </c>
      <c r="I18" s="85"/>
      <c r="J18" s="24">
        <f>I18/$E$18</f>
        <v>0</v>
      </c>
      <c r="K18" s="178">
        <f>AVERAGE(J18:J23)</f>
        <v>0</v>
      </c>
      <c r="L18" s="104"/>
      <c r="M18" s="85"/>
      <c r="N18" s="24">
        <f>M18/$E$18</f>
        <v>0</v>
      </c>
      <c r="O18" s="178">
        <f>AVERAGE(N18:N23)</f>
        <v>0</v>
      </c>
      <c r="P18" s="104"/>
      <c r="Q18" s="85"/>
      <c r="R18" s="24">
        <f>Q18/$E$18</f>
        <v>0</v>
      </c>
      <c r="S18" s="178">
        <f>AVERAGE(R18:R23)</f>
        <v>0</v>
      </c>
      <c r="T18" s="104"/>
      <c r="U18" s="105">
        <f t="shared" si="1"/>
        <v>0</v>
      </c>
      <c r="V18" s="178">
        <f>AVERAGE(U18:U23)</f>
        <v>0</v>
      </c>
    </row>
    <row r="19" spans="1:22" ht="56.65" customHeight="1" x14ac:dyDescent="0.35">
      <c r="A19" s="186"/>
      <c r="B19" s="190"/>
      <c r="C19" s="59" t="s">
        <v>69</v>
      </c>
      <c r="D19" s="60" t="s">
        <v>56</v>
      </c>
      <c r="E19" s="61">
        <v>1</v>
      </c>
      <c r="F19" s="61" t="s">
        <v>131</v>
      </c>
      <c r="G19" s="62">
        <v>45689</v>
      </c>
      <c r="H19" s="63">
        <v>45838</v>
      </c>
      <c r="I19" s="84"/>
      <c r="J19" s="25">
        <f>I19/$E$19</f>
        <v>0</v>
      </c>
      <c r="K19" s="179"/>
      <c r="L19" s="9"/>
      <c r="M19" s="84"/>
      <c r="N19" s="25">
        <f>M19/$E$19</f>
        <v>0</v>
      </c>
      <c r="O19" s="179"/>
      <c r="P19" s="9"/>
      <c r="Q19" s="84"/>
      <c r="R19" s="25">
        <f>Q19/$E$19</f>
        <v>0</v>
      </c>
      <c r="S19" s="179"/>
      <c r="T19" s="9"/>
      <c r="U19" s="15">
        <f t="shared" si="1"/>
        <v>0</v>
      </c>
      <c r="V19" s="179"/>
    </row>
    <row r="20" spans="1:22" ht="34.5" customHeight="1" x14ac:dyDescent="0.35">
      <c r="A20" s="186"/>
      <c r="B20" s="127" t="s">
        <v>11</v>
      </c>
      <c r="C20" s="73" t="s">
        <v>12</v>
      </c>
      <c r="D20" s="74" t="s">
        <v>51</v>
      </c>
      <c r="E20" s="75">
        <v>2</v>
      </c>
      <c r="F20" s="75" t="s">
        <v>131</v>
      </c>
      <c r="G20" s="76">
        <v>45689</v>
      </c>
      <c r="H20" s="77">
        <v>46022</v>
      </c>
      <c r="I20" s="86"/>
      <c r="J20" s="33">
        <f>I20/$E$20</f>
        <v>0</v>
      </c>
      <c r="K20" s="179"/>
      <c r="L20" s="31"/>
      <c r="M20" s="86"/>
      <c r="N20" s="33">
        <f>M20/$E$20</f>
        <v>0</v>
      </c>
      <c r="O20" s="179"/>
      <c r="P20" s="31"/>
      <c r="Q20" s="86"/>
      <c r="R20" s="33">
        <f>Q20/$E$20</f>
        <v>0</v>
      </c>
      <c r="S20" s="179"/>
      <c r="T20" s="31"/>
      <c r="U20" s="106">
        <f t="shared" si="1"/>
        <v>0</v>
      </c>
      <c r="V20" s="179"/>
    </row>
    <row r="21" spans="1:22" ht="47.65" customHeight="1" x14ac:dyDescent="0.35">
      <c r="A21" s="186"/>
      <c r="B21" s="191" t="s">
        <v>13</v>
      </c>
      <c r="C21" s="59" t="s">
        <v>14</v>
      </c>
      <c r="D21" s="60" t="s">
        <v>57</v>
      </c>
      <c r="E21" s="61">
        <v>1</v>
      </c>
      <c r="F21" s="61" t="s">
        <v>131</v>
      </c>
      <c r="G21" s="62">
        <v>45689</v>
      </c>
      <c r="H21" s="63">
        <v>45838</v>
      </c>
      <c r="I21" s="84"/>
      <c r="J21" s="25">
        <f>I21/$E$21</f>
        <v>0</v>
      </c>
      <c r="K21" s="179"/>
      <c r="L21" s="9"/>
      <c r="M21" s="84"/>
      <c r="N21" s="25">
        <f>M21/$E$21</f>
        <v>0</v>
      </c>
      <c r="O21" s="179"/>
      <c r="P21" s="9"/>
      <c r="Q21" s="84"/>
      <c r="R21" s="25">
        <f>Q21/$E$21</f>
        <v>0</v>
      </c>
      <c r="S21" s="179"/>
      <c r="T21" s="9"/>
      <c r="U21" s="15">
        <f>J21+N21+R21</f>
        <v>0</v>
      </c>
      <c r="V21" s="179"/>
    </row>
    <row r="22" spans="1:22" ht="46.5" customHeight="1" x14ac:dyDescent="0.35">
      <c r="A22" s="187"/>
      <c r="B22" s="192"/>
      <c r="C22" s="73" t="s">
        <v>67</v>
      </c>
      <c r="D22" s="74" t="s">
        <v>54</v>
      </c>
      <c r="E22" s="75">
        <v>2</v>
      </c>
      <c r="F22" s="75" t="s">
        <v>131</v>
      </c>
      <c r="G22" s="76">
        <v>45689</v>
      </c>
      <c r="H22" s="63">
        <v>45838</v>
      </c>
      <c r="I22" s="86"/>
      <c r="J22" s="33">
        <f>I22/$E$22</f>
        <v>0</v>
      </c>
      <c r="K22" s="180"/>
      <c r="L22" s="31"/>
      <c r="M22" s="86"/>
      <c r="N22" s="33">
        <f>M22/$E$22</f>
        <v>0</v>
      </c>
      <c r="O22" s="180"/>
      <c r="P22" s="31"/>
      <c r="Q22" s="86"/>
      <c r="R22" s="33">
        <f>Q22/$E$22</f>
        <v>0</v>
      </c>
      <c r="S22" s="180"/>
      <c r="T22" s="31"/>
      <c r="U22" s="106">
        <f>J22+N22+R22</f>
        <v>0</v>
      </c>
      <c r="V22" s="180"/>
    </row>
    <row r="23" spans="1:22" ht="70.5" customHeight="1" thickBot="1" x14ac:dyDescent="0.4">
      <c r="A23" s="188"/>
      <c r="B23" s="2" t="s">
        <v>15</v>
      </c>
      <c r="C23" s="64" t="s">
        <v>16</v>
      </c>
      <c r="D23" s="57" t="s">
        <v>58</v>
      </c>
      <c r="E23" s="58">
        <v>1</v>
      </c>
      <c r="F23" s="58" t="s">
        <v>131</v>
      </c>
      <c r="G23" s="65">
        <v>45992</v>
      </c>
      <c r="H23" s="66">
        <v>46022</v>
      </c>
      <c r="I23" s="87"/>
      <c r="J23" s="26">
        <f>I23/$E$23</f>
        <v>0</v>
      </c>
      <c r="K23" s="181"/>
      <c r="L23" s="10"/>
      <c r="M23" s="87"/>
      <c r="N23" s="26">
        <f>M23/$E$23</f>
        <v>0</v>
      </c>
      <c r="O23" s="181"/>
      <c r="P23" s="10"/>
      <c r="Q23" s="87"/>
      <c r="R23" s="26">
        <f>Q23/$E$23</f>
        <v>0</v>
      </c>
      <c r="S23" s="181"/>
      <c r="T23" s="10"/>
      <c r="U23" s="16">
        <f t="shared" ref="U23:U28" si="2">J23+N23+R23</f>
        <v>0</v>
      </c>
      <c r="V23" s="181"/>
    </row>
    <row r="24" spans="1:22" ht="62.5" customHeight="1" x14ac:dyDescent="0.35">
      <c r="A24" s="210" t="s">
        <v>1</v>
      </c>
      <c r="B24" s="3" t="s">
        <v>44</v>
      </c>
      <c r="C24" s="51" t="s">
        <v>125</v>
      </c>
      <c r="D24" s="52" t="s">
        <v>56</v>
      </c>
      <c r="E24" s="53">
        <v>1</v>
      </c>
      <c r="F24" s="53" t="s">
        <v>131</v>
      </c>
      <c r="G24" s="54">
        <v>45689</v>
      </c>
      <c r="H24" s="55">
        <v>45838</v>
      </c>
      <c r="I24" s="85"/>
      <c r="J24" s="25">
        <f>I24/$E$24</f>
        <v>0</v>
      </c>
      <c r="K24" s="213">
        <f>AVERAGE(J24:J29)</f>
        <v>0</v>
      </c>
      <c r="L24" s="11"/>
      <c r="M24" s="85"/>
      <c r="N24" s="25">
        <f>M24/$E$24</f>
        <v>0</v>
      </c>
      <c r="O24" s="213">
        <f>AVERAGE(N24:N29)</f>
        <v>0</v>
      </c>
      <c r="P24" s="11"/>
      <c r="Q24" s="85"/>
      <c r="R24" s="25">
        <f>Q24/$E$24</f>
        <v>0</v>
      </c>
      <c r="S24" s="213">
        <f>AVERAGE(R24:R29)</f>
        <v>0</v>
      </c>
      <c r="T24" s="11"/>
      <c r="U24" s="17">
        <f t="shared" si="2"/>
        <v>0</v>
      </c>
      <c r="V24" s="213">
        <f>AVERAGE(U24:U29)</f>
        <v>0</v>
      </c>
    </row>
    <row r="25" spans="1:22" ht="55" customHeight="1" x14ac:dyDescent="0.35">
      <c r="A25" s="211"/>
      <c r="B25" s="4" t="s">
        <v>17</v>
      </c>
      <c r="C25" s="59" t="s">
        <v>127</v>
      </c>
      <c r="D25" s="60" t="s">
        <v>115</v>
      </c>
      <c r="E25" s="61">
        <v>1</v>
      </c>
      <c r="F25" s="61" t="s">
        <v>131</v>
      </c>
      <c r="G25" s="62">
        <v>45689</v>
      </c>
      <c r="H25" s="63">
        <v>46022</v>
      </c>
      <c r="I25" s="84"/>
      <c r="J25" s="25">
        <f>I25/$E$25</f>
        <v>0</v>
      </c>
      <c r="K25" s="214"/>
      <c r="L25" s="9"/>
      <c r="M25" s="84"/>
      <c r="N25" s="25">
        <f>M25/$E$25</f>
        <v>0</v>
      </c>
      <c r="O25" s="214"/>
      <c r="P25" s="9"/>
      <c r="Q25" s="84"/>
      <c r="R25" s="25">
        <f>Q25/$E$25</f>
        <v>0</v>
      </c>
      <c r="S25" s="214"/>
      <c r="T25" s="9"/>
      <c r="U25" s="18">
        <f t="shared" si="2"/>
        <v>0</v>
      </c>
      <c r="V25" s="214"/>
    </row>
    <row r="26" spans="1:22" ht="53.65" customHeight="1" x14ac:dyDescent="0.35">
      <c r="A26" s="211"/>
      <c r="B26" s="4" t="s">
        <v>18</v>
      </c>
      <c r="C26" s="59" t="s">
        <v>45</v>
      </c>
      <c r="D26" s="60" t="s">
        <v>57</v>
      </c>
      <c r="E26" s="61">
        <v>2</v>
      </c>
      <c r="F26" s="61" t="s">
        <v>131</v>
      </c>
      <c r="G26" s="62">
        <v>45689</v>
      </c>
      <c r="H26" s="63">
        <v>46022</v>
      </c>
      <c r="I26" s="84"/>
      <c r="J26" s="25">
        <f>I26/$E$26</f>
        <v>0</v>
      </c>
      <c r="K26" s="214"/>
      <c r="L26" s="9"/>
      <c r="M26" s="84"/>
      <c r="N26" s="25">
        <f>M26/$E$26</f>
        <v>0</v>
      </c>
      <c r="O26" s="214"/>
      <c r="P26" s="9"/>
      <c r="Q26" s="84"/>
      <c r="R26" s="25">
        <f>Q26/$E$26</f>
        <v>0</v>
      </c>
      <c r="S26" s="214"/>
      <c r="T26" s="9"/>
      <c r="U26" s="18">
        <f t="shared" si="2"/>
        <v>0</v>
      </c>
      <c r="V26" s="214"/>
    </row>
    <row r="27" spans="1:22" ht="52.5" customHeight="1" x14ac:dyDescent="0.35">
      <c r="A27" s="211"/>
      <c r="B27" s="115" t="s">
        <v>19</v>
      </c>
      <c r="C27" s="59" t="s">
        <v>79</v>
      </c>
      <c r="D27" s="60" t="s">
        <v>80</v>
      </c>
      <c r="E27" s="61">
        <v>1</v>
      </c>
      <c r="F27" s="61" t="s">
        <v>131</v>
      </c>
      <c r="G27" s="62">
        <v>45689</v>
      </c>
      <c r="H27" s="63">
        <v>46022</v>
      </c>
      <c r="I27" s="84"/>
      <c r="J27" s="25">
        <f>I27/$E$27</f>
        <v>0</v>
      </c>
      <c r="K27" s="214"/>
      <c r="L27" s="9"/>
      <c r="M27" s="84"/>
      <c r="N27" s="25">
        <f>M27/$E$27</f>
        <v>0</v>
      </c>
      <c r="O27" s="214"/>
      <c r="P27" s="9"/>
      <c r="Q27" s="84"/>
      <c r="R27" s="25">
        <f>Q27/$E$27</f>
        <v>0</v>
      </c>
      <c r="S27" s="214"/>
      <c r="T27" s="9"/>
      <c r="U27" s="18">
        <f t="shared" si="2"/>
        <v>0</v>
      </c>
      <c r="V27" s="214"/>
    </row>
    <row r="28" spans="1:22" ht="44" customHeight="1" x14ac:dyDescent="0.35">
      <c r="A28" s="211"/>
      <c r="B28" s="216" t="s">
        <v>20</v>
      </c>
      <c r="C28" s="73" t="s">
        <v>91</v>
      </c>
      <c r="D28" s="74" t="s">
        <v>92</v>
      </c>
      <c r="E28" s="75">
        <v>12</v>
      </c>
      <c r="F28" s="75" t="s">
        <v>131</v>
      </c>
      <c r="G28" s="76">
        <v>45689</v>
      </c>
      <c r="H28" s="77">
        <v>46022</v>
      </c>
      <c r="I28" s="86"/>
      <c r="J28" s="33">
        <f>I28/$E$28</f>
        <v>0</v>
      </c>
      <c r="K28" s="214"/>
      <c r="L28" s="31"/>
      <c r="M28" s="86"/>
      <c r="N28" s="33">
        <f>M28/$E$28</f>
        <v>0</v>
      </c>
      <c r="O28" s="214"/>
      <c r="P28" s="31"/>
      <c r="Q28" s="86"/>
      <c r="R28" s="33">
        <f>Q28/$E$28</f>
        <v>0</v>
      </c>
      <c r="S28" s="214"/>
      <c r="T28" s="31"/>
      <c r="U28" s="32">
        <f t="shared" si="2"/>
        <v>0</v>
      </c>
      <c r="V28" s="214"/>
    </row>
    <row r="29" spans="1:22" ht="87" customHeight="1" thickBot="1" x14ac:dyDescent="0.4">
      <c r="A29" s="212"/>
      <c r="B29" s="217"/>
      <c r="C29" s="73" t="s">
        <v>46</v>
      </c>
      <c r="D29" s="74" t="s">
        <v>73</v>
      </c>
      <c r="E29" s="75">
        <v>2</v>
      </c>
      <c r="F29" s="75" t="s">
        <v>131</v>
      </c>
      <c r="G29" s="76">
        <v>45717</v>
      </c>
      <c r="H29" s="77">
        <v>45991</v>
      </c>
      <c r="I29" s="86"/>
      <c r="J29" s="33">
        <f>I29/$E$29</f>
        <v>0</v>
      </c>
      <c r="K29" s="215"/>
      <c r="L29" s="31"/>
      <c r="M29" s="86"/>
      <c r="N29" s="33">
        <f>M29/$E$29</f>
        <v>0</v>
      </c>
      <c r="O29" s="215"/>
      <c r="P29" s="31"/>
      <c r="Q29" s="86"/>
      <c r="R29" s="33">
        <f>Q29/$E$29</f>
        <v>0</v>
      </c>
      <c r="S29" s="215"/>
      <c r="T29" s="31"/>
      <c r="U29" s="32">
        <f>J29+N29+R29</f>
        <v>0</v>
      </c>
      <c r="V29" s="215"/>
    </row>
    <row r="30" spans="1:22" ht="52" customHeight="1" x14ac:dyDescent="0.35">
      <c r="A30" s="204" t="s">
        <v>2</v>
      </c>
      <c r="B30" s="202" t="s">
        <v>59</v>
      </c>
      <c r="C30" s="110" t="s">
        <v>47</v>
      </c>
      <c r="D30" s="111" t="s">
        <v>70</v>
      </c>
      <c r="E30" s="71">
        <v>1</v>
      </c>
      <c r="F30" s="71" t="s">
        <v>131</v>
      </c>
      <c r="G30" s="112">
        <v>45658</v>
      </c>
      <c r="H30" s="113">
        <v>46022</v>
      </c>
      <c r="I30" s="114"/>
      <c r="J30" s="36">
        <f>I30/$E$30</f>
        <v>0</v>
      </c>
      <c r="K30" s="207">
        <f>AVERAGE(J30:J35)</f>
        <v>0</v>
      </c>
      <c r="L30" s="108"/>
      <c r="M30" s="114"/>
      <c r="N30" s="36">
        <f>M30/$E$30</f>
        <v>0</v>
      </c>
      <c r="O30" s="207">
        <f>AVERAGE(N30:N35)</f>
        <v>0</v>
      </c>
      <c r="P30" s="104"/>
      <c r="Q30" s="114"/>
      <c r="R30" s="36">
        <f>Q30/$E$30</f>
        <v>0</v>
      </c>
      <c r="S30" s="207">
        <f>AVERAGE(R30:R35)</f>
        <v>0</v>
      </c>
      <c r="T30" s="104"/>
      <c r="U30" s="109">
        <f>J30+N30+R30</f>
        <v>0</v>
      </c>
      <c r="V30" s="207">
        <f>AVERAGE(U30:U35)</f>
        <v>0</v>
      </c>
    </row>
    <row r="31" spans="1:22" ht="52" customHeight="1" x14ac:dyDescent="0.35">
      <c r="A31" s="205"/>
      <c r="B31" s="203"/>
      <c r="C31" s="59" t="s">
        <v>48</v>
      </c>
      <c r="D31" s="60" t="s">
        <v>64</v>
      </c>
      <c r="E31" s="61">
        <v>3</v>
      </c>
      <c r="F31" s="61" t="s">
        <v>131</v>
      </c>
      <c r="G31" s="62">
        <v>45658</v>
      </c>
      <c r="H31" s="63">
        <v>46022</v>
      </c>
      <c r="I31" s="84"/>
      <c r="J31" s="25">
        <f>I31/$E$31</f>
        <v>0</v>
      </c>
      <c r="K31" s="208"/>
      <c r="L31" s="9"/>
      <c r="M31" s="84"/>
      <c r="N31" s="25">
        <f>M31/$E$31</f>
        <v>0</v>
      </c>
      <c r="O31" s="208"/>
      <c r="P31" s="9"/>
      <c r="Q31" s="84"/>
      <c r="R31" s="25">
        <f>Q31/$E$31</f>
        <v>0</v>
      </c>
      <c r="S31" s="208"/>
      <c r="T31" s="9"/>
      <c r="U31" s="19">
        <f>J31+N31+R31</f>
        <v>0</v>
      </c>
      <c r="V31" s="208"/>
    </row>
    <row r="32" spans="1:22" ht="40.5" customHeight="1" x14ac:dyDescent="0.35">
      <c r="A32" s="205"/>
      <c r="B32" s="29" t="s">
        <v>21</v>
      </c>
      <c r="C32" s="73" t="s">
        <v>49</v>
      </c>
      <c r="D32" s="74" t="s">
        <v>93</v>
      </c>
      <c r="E32" s="75">
        <v>12</v>
      </c>
      <c r="F32" s="75" t="s">
        <v>131</v>
      </c>
      <c r="G32" s="76">
        <v>45658</v>
      </c>
      <c r="H32" s="77">
        <v>46022</v>
      </c>
      <c r="I32" s="103"/>
      <c r="J32" s="25">
        <f>I32/$E$32</f>
        <v>0</v>
      </c>
      <c r="K32" s="208"/>
      <c r="L32" s="107"/>
      <c r="M32" s="103"/>
      <c r="N32" s="25">
        <f>M32/$E$32</f>
        <v>0</v>
      </c>
      <c r="O32" s="208"/>
      <c r="P32" s="31"/>
      <c r="Q32" s="103"/>
      <c r="R32" s="25">
        <f>Q32/$E$32</f>
        <v>0</v>
      </c>
      <c r="S32" s="208"/>
      <c r="T32" s="31"/>
      <c r="U32" s="34">
        <f>J32+N32+R32</f>
        <v>0</v>
      </c>
      <c r="V32" s="208"/>
    </row>
    <row r="33" spans="1:29" ht="55" customHeight="1" x14ac:dyDescent="0.35">
      <c r="A33" s="205"/>
      <c r="B33" s="29" t="s">
        <v>22</v>
      </c>
      <c r="C33" s="59" t="s">
        <v>68</v>
      </c>
      <c r="D33" s="60" t="s">
        <v>54</v>
      </c>
      <c r="E33" s="61">
        <v>1</v>
      </c>
      <c r="F33" s="61" t="s">
        <v>131</v>
      </c>
      <c r="G33" s="62">
        <v>45689</v>
      </c>
      <c r="H33" s="77">
        <v>46022</v>
      </c>
      <c r="I33" s="84"/>
      <c r="J33" s="25">
        <f>I33/$E$33</f>
        <v>0</v>
      </c>
      <c r="K33" s="208"/>
      <c r="L33" s="9"/>
      <c r="M33" s="84"/>
      <c r="N33" s="25">
        <f>M33/$E$33</f>
        <v>0</v>
      </c>
      <c r="O33" s="208"/>
      <c r="P33" s="9"/>
      <c r="Q33" s="84"/>
      <c r="R33" s="25">
        <f>Q33/$E$33</f>
        <v>0</v>
      </c>
      <c r="S33" s="208"/>
      <c r="T33" s="9"/>
      <c r="U33" s="19">
        <f t="shared" ref="U33:U38" si="3">J33+N33+R33</f>
        <v>0</v>
      </c>
      <c r="V33" s="208"/>
    </row>
    <row r="34" spans="1:29" ht="43" customHeight="1" x14ac:dyDescent="0.35">
      <c r="A34" s="205"/>
      <c r="B34" s="29" t="s">
        <v>23</v>
      </c>
      <c r="C34" s="59" t="s">
        <v>128</v>
      </c>
      <c r="D34" s="60" t="s">
        <v>113</v>
      </c>
      <c r="E34" s="61">
        <v>1</v>
      </c>
      <c r="F34" s="61" t="s">
        <v>131</v>
      </c>
      <c r="G34" s="62">
        <v>45689</v>
      </c>
      <c r="H34" s="63">
        <v>46022</v>
      </c>
      <c r="I34" s="84"/>
      <c r="J34" s="25">
        <f>I34/$E$34</f>
        <v>0</v>
      </c>
      <c r="K34" s="208"/>
      <c r="L34" s="9"/>
      <c r="M34" s="84"/>
      <c r="N34" s="25">
        <f>M34/$E$34</f>
        <v>0</v>
      </c>
      <c r="O34" s="208"/>
      <c r="P34" s="9"/>
      <c r="Q34" s="84"/>
      <c r="R34" s="25">
        <f>Q34/$E$34</f>
        <v>0</v>
      </c>
      <c r="S34" s="208"/>
      <c r="T34" s="9"/>
      <c r="U34" s="19">
        <f t="shared" si="3"/>
        <v>0</v>
      </c>
      <c r="V34" s="208"/>
    </row>
    <row r="35" spans="1:29" ht="80.650000000000006" customHeight="1" thickBot="1" x14ac:dyDescent="0.4">
      <c r="A35" s="206"/>
      <c r="B35" s="5" t="s">
        <v>24</v>
      </c>
      <c r="C35" s="64" t="s">
        <v>77</v>
      </c>
      <c r="D35" s="57" t="s">
        <v>89</v>
      </c>
      <c r="E35" s="58">
        <v>2</v>
      </c>
      <c r="F35" s="58" t="s">
        <v>131</v>
      </c>
      <c r="G35" s="65">
        <v>45809</v>
      </c>
      <c r="H35" s="66">
        <v>46022</v>
      </c>
      <c r="I35" s="87"/>
      <c r="J35" s="26">
        <f>I35/$E$35</f>
        <v>0</v>
      </c>
      <c r="K35" s="209"/>
      <c r="L35" s="10"/>
      <c r="M35" s="87"/>
      <c r="N35" s="26">
        <f>M35/$E$35</f>
        <v>0</v>
      </c>
      <c r="O35" s="209"/>
      <c r="P35" s="10"/>
      <c r="Q35" s="87"/>
      <c r="R35" s="26">
        <f>Q35/$E$35</f>
        <v>0</v>
      </c>
      <c r="S35" s="209"/>
      <c r="T35" s="10"/>
      <c r="U35" s="20">
        <f t="shared" si="3"/>
        <v>0</v>
      </c>
      <c r="V35" s="209"/>
      <c r="AC35" s="79" t="s">
        <v>33</v>
      </c>
    </row>
    <row r="36" spans="1:29" ht="61.15" customHeight="1" x14ac:dyDescent="0.35">
      <c r="A36" s="193" t="s">
        <v>25</v>
      </c>
      <c r="B36" s="196" t="s">
        <v>31</v>
      </c>
      <c r="C36" s="51" t="s">
        <v>65</v>
      </c>
      <c r="D36" s="52" t="s">
        <v>75</v>
      </c>
      <c r="E36" s="53">
        <v>2</v>
      </c>
      <c r="F36" s="53" t="s">
        <v>131</v>
      </c>
      <c r="G36" s="54">
        <v>45689</v>
      </c>
      <c r="H36" s="55">
        <v>46022</v>
      </c>
      <c r="I36" s="85"/>
      <c r="J36" s="27">
        <f>I36/$E$36</f>
        <v>0</v>
      </c>
      <c r="K36" s="182">
        <f>AVERAGE(J36:J38)</f>
        <v>0</v>
      </c>
      <c r="L36" s="23"/>
      <c r="M36" s="85"/>
      <c r="N36" s="27">
        <f>M36/$E$36</f>
        <v>0</v>
      </c>
      <c r="O36" s="182">
        <f>AVERAGE(N36:N38)</f>
        <v>0</v>
      </c>
      <c r="P36" s="11"/>
      <c r="Q36" s="85"/>
      <c r="R36" s="27">
        <f>Q36/$E$36</f>
        <v>0</v>
      </c>
      <c r="S36" s="182">
        <f>AVERAGE(R36:R38)</f>
        <v>0</v>
      </c>
      <c r="T36" s="11"/>
      <c r="U36" s="21">
        <f t="shared" si="3"/>
        <v>0</v>
      </c>
      <c r="V36" s="182">
        <f>AVERAGE(U36:U38)</f>
        <v>0</v>
      </c>
    </row>
    <row r="37" spans="1:29" ht="61.15" customHeight="1" thickBot="1" x14ac:dyDescent="0.4">
      <c r="A37" s="194"/>
      <c r="B37" s="197"/>
      <c r="C37" s="97" t="s">
        <v>90</v>
      </c>
      <c r="D37" s="98" t="s">
        <v>76</v>
      </c>
      <c r="E37" s="72">
        <v>2</v>
      </c>
      <c r="F37" s="72" t="s">
        <v>131</v>
      </c>
      <c r="G37" s="99">
        <v>45658</v>
      </c>
      <c r="H37" s="100">
        <v>46022</v>
      </c>
      <c r="I37" s="96"/>
      <c r="J37" s="28">
        <f>I37/$E$38</f>
        <v>0</v>
      </c>
      <c r="K37" s="183"/>
      <c r="L37" s="101"/>
      <c r="M37" s="96"/>
      <c r="N37" s="95"/>
      <c r="O37" s="183"/>
      <c r="P37" s="101"/>
      <c r="Q37" s="96"/>
      <c r="R37" s="95"/>
      <c r="S37" s="183"/>
      <c r="T37" s="101"/>
      <c r="U37" s="102"/>
      <c r="V37" s="183"/>
    </row>
    <row r="38" spans="1:29" ht="61.15" customHeight="1" thickBot="1" x14ac:dyDescent="0.4">
      <c r="A38" s="195"/>
      <c r="B38" s="198"/>
      <c r="C38" s="64" t="s">
        <v>129</v>
      </c>
      <c r="D38" s="57" t="s">
        <v>130</v>
      </c>
      <c r="E38" s="58">
        <v>1</v>
      </c>
      <c r="F38" s="58" t="s">
        <v>131</v>
      </c>
      <c r="G38" s="65">
        <v>45658</v>
      </c>
      <c r="H38" s="66">
        <v>46022</v>
      </c>
      <c r="I38" s="88"/>
      <c r="J38" s="28">
        <f>I38/$E$38</f>
        <v>0</v>
      </c>
      <c r="K38" s="184" t="e">
        <f>#REF!</f>
        <v>#REF!</v>
      </c>
      <c r="L38" s="89"/>
      <c r="M38" s="88"/>
      <c r="N38" s="28">
        <f>M38/$E$38</f>
        <v>0</v>
      </c>
      <c r="O38" s="184" t="e">
        <f>#REF!</f>
        <v>#REF!</v>
      </c>
      <c r="P38" s="89"/>
      <c r="Q38" s="88"/>
      <c r="R38" s="28">
        <f>Q38/$E$38</f>
        <v>0</v>
      </c>
      <c r="S38" s="184" t="e">
        <f>#REF!</f>
        <v>#REF!</v>
      </c>
      <c r="T38" s="89"/>
      <c r="U38" s="22">
        <f t="shared" si="3"/>
        <v>0</v>
      </c>
      <c r="V38" s="184">
        <f>I38</f>
        <v>0</v>
      </c>
    </row>
    <row r="40" spans="1:29" hidden="1" x14ac:dyDescent="0.35"/>
    <row r="41" spans="1:29" hidden="1" x14ac:dyDescent="0.35">
      <c r="D41" s="91" t="s">
        <v>26</v>
      </c>
    </row>
    <row r="42" spans="1:29" hidden="1" x14ac:dyDescent="0.35">
      <c r="C42" s="93" t="s">
        <v>27</v>
      </c>
      <c r="D42" s="94" t="e">
        <f>COUNTIF(#REF!,100%)</f>
        <v>#REF!</v>
      </c>
      <c r="E42" s="94"/>
      <c r="F42" s="94"/>
      <c r="G42" s="94"/>
      <c r="H42" s="94"/>
    </row>
    <row r="43" spans="1:29" hidden="1" x14ac:dyDescent="0.35">
      <c r="C43" s="93" t="s">
        <v>28</v>
      </c>
      <c r="D43" s="94" t="e">
        <f>COUNTIF(#REF!,100%)</f>
        <v>#REF!</v>
      </c>
      <c r="E43" s="94"/>
      <c r="F43" s="94"/>
      <c r="G43" s="94"/>
      <c r="H43" s="94"/>
    </row>
    <row r="44" spans="1:29" s="91" customFormat="1" hidden="1" x14ac:dyDescent="0.35">
      <c r="A44" s="90"/>
      <c r="B44" s="79"/>
      <c r="C44" s="93" t="s">
        <v>29</v>
      </c>
      <c r="D44" s="94" t="e">
        <f>COUNTIF(#REF!,100%)</f>
        <v>#REF!</v>
      </c>
      <c r="E44" s="94"/>
      <c r="F44" s="94"/>
      <c r="G44" s="94"/>
      <c r="H44" s="94"/>
      <c r="V44" s="92"/>
    </row>
    <row r="45" spans="1:29" s="91" customFormat="1" hidden="1" x14ac:dyDescent="0.35">
      <c r="A45" s="90"/>
      <c r="B45" s="79"/>
      <c r="C45" s="93" t="s">
        <v>30</v>
      </c>
      <c r="D45" s="94" t="e">
        <f>COUNTIF(#REF!,100%)</f>
        <v>#REF!</v>
      </c>
      <c r="E45" s="94"/>
      <c r="F45" s="94"/>
      <c r="G45" s="94"/>
      <c r="H45" s="94"/>
      <c r="V45" s="92"/>
    </row>
    <row r="46" spans="1:29" s="91" customFormat="1" hidden="1" x14ac:dyDescent="0.35">
      <c r="A46" s="90"/>
      <c r="B46" s="79"/>
      <c r="D46" s="91" t="e">
        <f>SUM(D42:D45)</f>
        <v>#REF!</v>
      </c>
      <c r="V46" s="92"/>
    </row>
  </sheetData>
  <sheetProtection sort="0" autoFilter="0"/>
  <mergeCells count="60">
    <mergeCell ref="A4:V4"/>
    <mergeCell ref="B30:B31"/>
    <mergeCell ref="A30:A35"/>
    <mergeCell ref="V30:V35"/>
    <mergeCell ref="K18:K23"/>
    <mergeCell ref="A24:A29"/>
    <mergeCell ref="V24:V29"/>
    <mergeCell ref="B28:B29"/>
    <mergeCell ref="S8:S13"/>
    <mergeCell ref="S14:S17"/>
    <mergeCell ref="S18:S23"/>
    <mergeCell ref="S24:S29"/>
    <mergeCell ref="S30:S35"/>
    <mergeCell ref="K24:K29"/>
    <mergeCell ref="K30:K35"/>
    <mergeCell ref="O8:O13"/>
    <mergeCell ref="V14:V17"/>
    <mergeCell ref="V18:V23"/>
    <mergeCell ref="V36:V38"/>
    <mergeCell ref="A18:A23"/>
    <mergeCell ref="B18:B19"/>
    <mergeCell ref="B21:B22"/>
    <mergeCell ref="S36:S38"/>
    <mergeCell ref="A36:A38"/>
    <mergeCell ref="B36:B38"/>
    <mergeCell ref="K36:K38"/>
    <mergeCell ref="O14:O17"/>
    <mergeCell ref="O18:O23"/>
    <mergeCell ref="O24:O29"/>
    <mergeCell ref="O30:O35"/>
    <mergeCell ref="O36:O38"/>
    <mergeCell ref="K14:K17"/>
    <mergeCell ref="A14:A17"/>
    <mergeCell ref="B14:B17"/>
    <mergeCell ref="K8:K13"/>
    <mergeCell ref="G5:G7"/>
    <mergeCell ref="H5:H7"/>
    <mergeCell ref="I5:L6"/>
    <mergeCell ref="A1:C3"/>
    <mergeCell ref="D1:T1"/>
    <mergeCell ref="D2:T2"/>
    <mergeCell ref="U1:V2"/>
    <mergeCell ref="D3:E3"/>
    <mergeCell ref="F3:K3"/>
    <mergeCell ref="Q3:V3"/>
    <mergeCell ref="L3:P3"/>
    <mergeCell ref="M5:P6"/>
    <mergeCell ref="Q5:T6"/>
    <mergeCell ref="A8:A13"/>
    <mergeCell ref="B8:B9"/>
    <mergeCell ref="V8:V13"/>
    <mergeCell ref="A5:A7"/>
    <mergeCell ref="B5:B7"/>
    <mergeCell ref="C5:C7"/>
    <mergeCell ref="D5:D7"/>
    <mergeCell ref="E5:E7"/>
    <mergeCell ref="F5:F7"/>
    <mergeCell ref="U5:V5"/>
    <mergeCell ref="U6:U7"/>
    <mergeCell ref="V6:V7"/>
  </mergeCells>
  <conditionalFormatting sqref="G25:H28">
    <cfRule type="timePeriod" dxfId="0" priority="1" timePeriod="lastWeek">
      <formula>AND(TODAY()-ROUNDDOWN(G25,0)&gt;=(WEEKDAY(TODAY())),TODAY()-ROUNDDOWN(G25,0)&lt;(WEEKDAY(TODAY())+7))</formula>
    </cfRule>
  </conditionalFormatting>
  <dataValidations count="1">
    <dataValidation allowBlank="1" sqref="I14 J8:J14 Q14:Q38 M14:M38 T8:T38 R8:R38 L8:L38 N8:N38 P8:P38 I15:J38" xr:uid="{E7E6BB94-4836-4BDC-8031-6F713E2BCC26}"/>
  </dataValidations>
  <printOptions horizontalCentered="1"/>
  <pageMargins left="0.70866141732283472" right="0.70866141732283472" top="0.91" bottom="0.74803149606299213" header="0.31496062992125984" footer="0.31496062992125984"/>
  <pageSetup scale="45" fitToHeight="5" orientation="landscape" r:id="rId1"/>
  <headerFooter>
    <oddHeader xml:space="preserve">&amp;R
</oddHeader>
    <oddFooter>&amp;CPág. &amp;P de &amp;N&amp;ROficina Asesora de Planeación
INVIAS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37F26-55FE-4292-81C7-ACFF0900372E}">
  <dimension ref="A1:M80"/>
  <sheetViews>
    <sheetView topLeftCell="A6" zoomScale="50" zoomScaleNormal="50" workbookViewId="0">
      <selection activeCell="E15" sqref="E15"/>
    </sheetView>
  </sheetViews>
  <sheetFormatPr baseColWidth="10" defaultRowHeight="14.5" x14ac:dyDescent="0.35"/>
  <cols>
    <col min="2" max="2" width="75.81640625" customWidth="1"/>
    <col min="3" max="3" width="28.08984375" customWidth="1"/>
    <col min="4" max="5" width="23.26953125" customWidth="1"/>
    <col min="6" max="6" width="33" customWidth="1"/>
    <col min="7" max="7" width="21.1796875" customWidth="1"/>
    <col min="8" max="8" width="25.26953125" customWidth="1"/>
    <col min="9" max="9" width="28.6328125" customWidth="1"/>
    <col min="10" max="10" width="37.453125" customWidth="1"/>
    <col min="11" max="11" width="23.81640625" customWidth="1"/>
    <col min="12" max="12" width="25.90625" customWidth="1"/>
    <col min="13" max="13" width="22.54296875" customWidth="1"/>
    <col min="24" max="24" width="22.08984375" customWidth="1"/>
    <col min="25" max="25" width="23.90625" customWidth="1"/>
  </cols>
  <sheetData>
    <row r="1" spans="1:13" s="1" customFormat="1" ht="44.5" customHeight="1" x14ac:dyDescent="0.35">
      <c r="C1" s="220" t="s">
        <v>107</v>
      </c>
      <c r="D1" s="220"/>
      <c r="E1" s="220"/>
      <c r="G1" s="220" t="s">
        <v>108</v>
      </c>
      <c r="H1" s="220"/>
      <c r="I1" s="220"/>
      <c r="K1" s="220" t="s">
        <v>109</v>
      </c>
      <c r="L1" s="220"/>
      <c r="M1" s="220"/>
    </row>
    <row r="2" spans="1:13" ht="20" customHeight="1" x14ac:dyDescent="0.35">
      <c r="A2" s="37" t="s">
        <v>94</v>
      </c>
      <c r="B2" s="38" t="s">
        <v>95</v>
      </c>
      <c r="C2" s="39" t="s">
        <v>101</v>
      </c>
      <c r="D2" s="39" t="s">
        <v>105</v>
      </c>
      <c r="E2" s="39" t="s">
        <v>110</v>
      </c>
      <c r="G2" s="39" t="s">
        <v>101</v>
      </c>
      <c r="H2" s="39" t="s">
        <v>105</v>
      </c>
      <c r="I2" s="39" t="s">
        <v>110</v>
      </c>
      <c r="K2" s="39" t="s">
        <v>101</v>
      </c>
      <c r="L2" s="39" t="s">
        <v>105</v>
      </c>
      <c r="M2" s="39" t="s">
        <v>110</v>
      </c>
    </row>
    <row r="3" spans="1:13" ht="20" customHeight="1" x14ac:dyDescent="0.35">
      <c r="A3" s="40">
        <v>1</v>
      </c>
      <c r="B3" s="43" t="s">
        <v>96</v>
      </c>
      <c r="C3" s="44">
        <v>1</v>
      </c>
      <c r="D3" s="44">
        <f>'Seguimiento PACC'!K8</f>
        <v>0</v>
      </c>
      <c r="E3" s="44">
        <f>'Seguimiento PACC'!V8</f>
        <v>0</v>
      </c>
      <c r="G3" s="44">
        <v>1</v>
      </c>
      <c r="H3" s="44">
        <f>'Seguimiento PACC'!O8</f>
        <v>0</v>
      </c>
      <c r="I3" s="44">
        <f>'Seguimiento PACC'!V8</f>
        <v>0</v>
      </c>
      <c r="K3" s="44">
        <v>1</v>
      </c>
      <c r="L3" s="44">
        <f>'Seguimiento PACC'!S8</f>
        <v>0</v>
      </c>
      <c r="M3" s="44">
        <f>'Seguimiento PACC'!V8</f>
        <v>0</v>
      </c>
    </row>
    <row r="4" spans="1:13" ht="20" customHeight="1" x14ac:dyDescent="0.35">
      <c r="A4" s="40">
        <v>2</v>
      </c>
      <c r="B4" s="43" t="s">
        <v>97</v>
      </c>
      <c r="C4" s="44">
        <v>1</v>
      </c>
      <c r="D4" s="42">
        <f>'Seguimiento PACC'!K24</f>
        <v>0</v>
      </c>
      <c r="E4" s="42">
        <f>'Seguimiento PACC'!V14</f>
        <v>0</v>
      </c>
      <c r="G4" s="44">
        <v>1</v>
      </c>
      <c r="H4" s="42">
        <f>'Seguimiento PACC'!O24</f>
        <v>0</v>
      </c>
      <c r="I4" s="44">
        <f>'Seguimiento PACC'!V14</f>
        <v>0</v>
      </c>
      <c r="K4" s="44">
        <v>1</v>
      </c>
      <c r="L4" s="42">
        <f>'Seguimiento PACC'!S24</f>
        <v>0</v>
      </c>
      <c r="M4" s="44">
        <f>'Seguimiento PACC'!V14</f>
        <v>0</v>
      </c>
    </row>
    <row r="5" spans="1:13" ht="20" customHeight="1" x14ac:dyDescent="0.35">
      <c r="A5" s="40">
        <v>3</v>
      </c>
      <c r="B5" s="43" t="s">
        <v>98</v>
      </c>
      <c r="C5" s="44">
        <v>1</v>
      </c>
      <c r="D5" s="42">
        <f>'Seguimiento PACC'!K18</f>
        <v>0</v>
      </c>
      <c r="E5" s="42">
        <f>'Seguimiento PACC'!V18</f>
        <v>0</v>
      </c>
      <c r="G5" s="44">
        <v>1</v>
      </c>
      <c r="H5" s="42">
        <f>'Seguimiento PACC'!O18</f>
        <v>0</v>
      </c>
      <c r="I5" s="44">
        <f>'Seguimiento PACC'!V18</f>
        <v>0</v>
      </c>
      <c r="K5" s="44">
        <v>1</v>
      </c>
      <c r="L5" s="42">
        <f>'Seguimiento PACC'!S18</f>
        <v>0</v>
      </c>
      <c r="M5" s="44">
        <f>'Seguimiento PACC'!V18</f>
        <v>0</v>
      </c>
    </row>
    <row r="6" spans="1:13" ht="20" customHeight="1" x14ac:dyDescent="0.35">
      <c r="A6" s="40">
        <v>4</v>
      </c>
      <c r="B6" s="43" t="s">
        <v>103</v>
      </c>
      <c r="C6" s="44">
        <v>1</v>
      </c>
      <c r="D6" s="44">
        <f>'Seguimiento PACC'!K24</f>
        <v>0</v>
      </c>
      <c r="E6" s="44">
        <f>'Seguimiento PACC'!V24</f>
        <v>0</v>
      </c>
      <c r="G6" s="44">
        <v>1</v>
      </c>
      <c r="H6" s="44">
        <f>'Seguimiento PACC'!O24</f>
        <v>0</v>
      </c>
      <c r="I6" s="44">
        <f>'Seguimiento PACC'!V24</f>
        <v>0</v>
      </c>
      <c r="K6" s="44">
        <v>1</v>
      </c>
      <c r="L6" s="44">
        <f>'Seguimiento PACC'!S24</f>
        <v>0</v>
      </c>
      <c r="M6" s="44">
        <f>'Seguimiento PACC'!V24</f>
        <v>0</v>
      </c>
    </row>
    <row r="7" spans="1:13" ht="20" customHeight="1" x14ac:dyDescent="0.35">
      <c r="A7" s="41">
        <v>5</v>
      </c>
      <c r="B7" s="43" t="s">
        <v>104</v>
      </c>
      <c r="C7" s="44">
        <v>1</v>
      </c>
      <c r="D7" s="42">
        <f>'Seguimiento PACC'!K30</f>
        <v>0</v>
      </c>
      <c r="E7" s="42">
        <f>'Seguimiento PACC'!V30</f>
        <v>0</v>
      </c>
      <c r="G7" s="44">
        <v>1</v>
      </c>
      <c r="H7" s="42">
        <f>'Seguimiento PACC'!O30</f>
        <v>0</v>
      </c>
      <c r="I7" s="44">
        <f>'Seguimiento PACC'!V30</f>
        <v>0</v>
      </c>
      <c r="K7" s="44">
        <v>1</v>
      </c>
      <c r="L7" s="42">
        <f>'Seguimiento PACC'!S30</f>
        <v>0</v>
      </c>
      <c r="M7" s="44">
        <f>'Seguimiento PACC'!V30</f>
        <v>0</v>
      </c>
    </row>
    <row r="8" spans="1:13" ht="20" customHeight="1" x14ac:dyDescent="0.35">
      <c r="A8" s="40">
        <v>6</v>
      </c>
      <c r="B8" s="43" t="s">
        <v>99</v>
      </c>
      <c r="C8" s="44">
        <v>1</v>
      </c>
      <c r="D8" s="42">
        <f>'Seguimiento PACC'!K36</f>
        <v>0</v>
      </c>
      <c r="E8" s="42">
        <f>'Seguimiento PACC'!V36</f>
        <v>0</v>
      </c>
      <c r="G8" s="44">
        <v>1</v>
      </c>
      <c r="H8" s="42">
        <f>'Seguimiento PACC'!O36</f>
        <v>0</v>
      </c>
      <c r="I8" s="44">
        <f>'Seguimiento PACC'!V36</f>
        <v>0</v>
      </c>
      <c r="K8" s="44">
        <v>1</v>
      </c>
      <c r="L8" s="42">
        <f>'Seguimiento PACC'!S36</f>
        <v>0</v>
      </c>
      <c r="M8" s="44">
        <f>'Seguimiento PACC'!V36</f>
        <v>0</v>
      </c>
    </row>
    <row r="9" spans="1:13" ht="20" customHeight="1" x14ac:dyDescent="0.35">
      <c r="A9" s="219" t="s">
        <v>100</v>
      </c>
      <c r="B9" s="219"/>
      <c r="C9" s="45">
        <f>+AVERAGE(C3:C8)</f>
        <v>1</v>
      </c>
      <c r="D9" s="45">
        <f>+AVERAGE(D3:D8)</f>
        <v>0</v>
      </c>
      <c r="E9" s="45">
        <f>+AVERAGE(E3:E8)</f>
        <v>0</v>
      </c>
      <c r="G9" s="45">
        <f>+AVERAGE(G3:G8)</f>
        <v>1</v>
      </c>
      <c r="H9" s="45">
        <f>+AVERAGE(H3:H8)</f>
        <v>0</v>
      </c>
      <c r="I9" s="45">
        <f>+AVERAGE(I3:I8)</f>
        <v>0</v>
      </c>
      <c r="K9" s="45">
        <f>+AVERAGE(K3:K8)</f>
        <v>1</v>
      </c>
      <c r="L9" s="45">
        <f>+AVERAGE(L3:L8)</f>
        <v>0</v>
      </c>
      <c r="M9" s="45">
        <f>+AVERAGE(M3:M8)</f>
        <v>0</v>
      </c>
    </row>
    <row r="72" spans="1:4" ht="41" customHeight="1" x14ac:dyDescent="0.35">
      <c r="C72" s="50" t="s">
        <v>111</v>
      </c>
      <c r="D72" s="1"/>
    </row>
    <row r="73" spans="1:4" ht="20" customHeight="1" x14ac:dyDescent="0.35">
      <c r="A73" s="37" t="s">
        <v>94</v>
      </c>
      <c r="B73" s="38" t="s">
        <v>95</v>
      </c>
      <c r="C73" s="39" t="s">
        <v>101</v>
      </c>
      <c r="D73" s="39" t="s">
        <v>105</v>
      </c>
    </row>
    <row r="74" spans="1:4" ht="20" customHeight="1" x14ac:dyDescent="0.35">
      <c r="A74" s="40">
        <v>1</v>
      </c>
      <c r="B74" s="43" t="s">
        <v>96</v>
      </c>
      <c r="C74" s="44">
        <v>1</v>
      </c>
      <c r="D74" s="44">
        <f>'Seguimiento PACC'!V8</f>
        <v>0</v>
      </c>
    </row>
    <row r="75" spans="1:4" ht="20" customHeight="1" x14ac:dyDescent="0.35">
      <c r="A75" s="40">
        <v>2</v>
      </c>
      <c r="B75" s="43" t="s">
        <v>97</v>
      </c>
      <c r="C75" s="44">
        <v>1</v>
      </c>
      <c r="D75" s="44">
        <f>'Seguimiento PACC'!V14</f>
        <v>0</v>
      </c>
    </row>
    <row r="76" spans="1:4" ht="20" customHeight="1" x14ac:dyDescent="0.35">
      <c r="A76" s="40">
        <v>3</v>
      </c>
      <c r="B76" s="43" t="s">
        <v>98</v>
      </c>
      <c r="C76" s="44">
        <v>1</v>
      </c>
      <c r="D76" s="44">
        <f>'Seguimiento PACC'!V18</f>
        <v>0</v>
      </c>
    </row>
    <row r="77" spans="1:4" ht="20" customHeight="1" x14ac:dyDescent="0.35">
      <c r="A77" s="40">
        <v>4</v>
      </c>
      <c r="B77" s="43" t="s">
        <v>103</v>
      </c>
      <c r="C77" s="44">
        <v>1</v>
      </c>
      <c r="D77" s="44">
        <f>'Seguimiento PACC'!V24</f>
        <v>0</v>
      </c>
    </row>
    <row r="78" spans="1:4" ht="20" customHeight="1" x14ac:dyDescent="0.35">
      <c r="A78" s="41">
        <v>5</v>
      </c>
      <c r="B78" s="43" t="s">
        <v>104</v>
      </c>
      <c r="C78" s="44">
        <v>1</v>
      </c>
      <c r="D78" s="44">
        <f>'Seguimiento PACC'!V30</f>
        <v>0</v>
      </c>
    </row>
    <row r="79" spans="1:4" ht="20" customHeight="1" x14ac:dyDescent="0.35">
      <c r="A79" s="40">
        <v>6</v>
      </c>
      <c r="B79" s="43" t="s">
        <v>99</v>
      </c>
      <c r="C79" s="44">
        <v>1</v>
      </c>
      <c r="D79" s="44">
        <f>'Seguimiento PACC'!V36</f>
        <v>0</v>
      </c>
    </row>
    <row r="80" spans="1:4" ht="20" customHeight="1" x14ac:dyDescent="0.35">
      <c r="A80" s="219" t="s">
        <v>100</v>
      </c>
      <c r="B80" s="219"/>
      <c r="C80" s="45">
        <f>+AVERAGE(C74:C79)</f>
        <v>1</v>
      </c>
      <c r="D80" s="45">
        <f>+AVERAGE(D74:D79)</f>
        <v>0</v>
      </c>
    </row>
  </sheetData>
  <mergeCells count="5">
    <mergeCell ref="A80:B80"/>
    <mergeCell ref="A9:B9"/>
    <mergeCell ref="G1:I1"/>
    <mergeCell ref="K1:M1"/>
    <mergeCell ref="C1:E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8BA1F456728B4E8C31E23A49158896" ma:contentTypeVersion="12" ma:contentTypeDescription="Crear nuevo documento." ma:contentTypeScope="" ma:versionID="406749331537f2001dc706826da784bf">
  <xsd:schema xmlns:xsd="http://www.w3.org/2001/XMLSchema" xmlns:xs="http://www.w3.org/2001/XMLSchema" xmlns:p="http://schemas.microsoft.com/office/2006/metadata/properties" xmlns:ns3="21eaf122-5b0b-4d12-bc54-321805e328fd" xmlns:ns4="085968fa-4228-4067-94a8-42a614f2b750" targetNamespace="http://schemas.microsoft.com/office/2006/metadata/properties" ma:root="true" ma:fieldsID="4105fa5505700ad64dd478e9a87fe351" ns3:_="" ns4:_="">
    <xsd:import namespace="21eaf122-5b0b-4d12-bc54-321805e328fd"/>
    <xsd:import namespace="085968fa-4228-4067-94a8-42a614f2b75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af122-5b0b-4d12-bc54-321805e328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968fa-4228-4067-94a8-42a614f2b7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EB51A3-5EB6-44D6-9D67-5A592ED6A2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CAF3BC-9A6A-433A-8E96-9D598AF99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af122-5b0b-4d12-bc54-321805e328fd"/>
    <ds:schemaRef ds:uri="085968fa-4228-4067-94a8-42a614f2b7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E2192C-06B6-408D-80CE-64CCBD902AC8}">
  <ds:schemaRefs>
    <ds:schemaRef ds:uri="21eaf122-5b0b-4d12-bc54-321805e328fd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085968fa-4228-4067-94a8-42a614f2b75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Seguimiento PACC</vt:lpstr>
      <vt:lpstr>Informe </vt:lpstr>
      <vt:lpstr>'Seguimiento PACC'!Área_de_impresión</vt:lpstr>
      <vt:lpstr>'Seguimiento PACC'!Títulos_a_imprimir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LAZARO</dc:creator>
  <cp:lastModifiedBy>Diana Lazaro</cp:lastModifiedBy>
  <cp:lastPrinted>2025-01-31T15:52:46Z</cp:lastPrinted>
  <dcterms:created xsi:type="dcterms:W3CDTF">2021-01-21T21:26:19Z</dcterms:created>
  <dcterms:modified xsi:type="dcterms:W3CDTF">2025-01-31T15:52:48Z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0x010100488BA1F456728B4E8C31E23A49158896</vt:lpwstr>
  </property>
</Properties>
</file>