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slicerCaches/slicerCache1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slicers/slicer1.xml" ContentType="application/vnd.ms-excel.slicer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Diana Lazaro\Desktop\"/>
    </mc:Choice>
  </mc:AlternateContent>
  <xr:revisionPtr revIDLastSave="0" documentId="13_ncr:1_{745F18E1-5B1F-4795-B27A-53110F43C756}" xr6:coauthVersionLast="47" xr6:coauthVersionMax="47" xr10:uidLastSave="{00000000-0000-0000-0000-000000000000}"/>
  <bookViews>
    <workbookView xWindow="-110" yWindow="-110" windowWidth="19420" windowHeight="10420" tabRatio="791" firstSheet="1" activeTab="1" xr2:uid="{00000000-000D-0000-FFFF-FFFF00000000}"/>
  </bookViews>
  <sheets>
    <sheet name="POAI 2022 - RANGO" sheetId="107" state="hidden" r:id="rId1"/>
    <sheet name="V3.2 Plan de Acción" sheetId="106" r:id="rId2"/>
  </sheets>
  <externalReferences>
    <externalReference r:id="rId3"/>
  </externalReferences>
  <definedNames>
    <definedName name="_xlnm._FilterDatabase" localSheetId="0" hidden="1">'POAI 2022 - RANGO'!$A$2:$AE$304</definedName>
    <definedName name="_xlcn.WorksheetConnection_00.CONSOLIDADOV2.xlsxUnificar_tablas1" hidden="1">Unificar_tablas</definedName>
    <definedName name="Dependecias">'V3.2 Plan de Acción'!$JF$223:$JF$244</definedName>
    <definedName name="Sectores_de_inversión">[1]Catálogo!$B$5:$B$21</definedName>
    <definedName name="SegmentaciónDeDatos_No._IP">#N/A</definedName>
    <definedName name="_xlnm.Print_Titles" localSheetId="0">'POAI 2022 - RANGO'!$A:$A,'POAI 2022 - RANGO'!$2:$2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4"/>
      </x15:slicerCaches>
    </ex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Unificar_tablas" name="Unificar_tablas" connection="WorksheetConnection_00. CONSOLIDADO V2.xlsx!Unificar_tablas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06" l="1"/>
  <c r="H8" i="106" l="1"/>
  <c r="H10" i="106" l="1"/>
  <c r="J10" i="106" s="1"/>
  <c r="G10" i="106"/>
  <c r="F10" i="106"/>
  <c r="E10" i="106"/>
  <c r="D10" i="106"/>
  <c r="C10" i="106"/>
  <c r="B10" i="106"/>
  <c r="H9" i="106"/>
  <c r="J9" i="106" s="1"/>
  <c r="G9" i="106"/>
  <c r="F9" i="106"/>
  <c r="E9" i="106"/>
  <c r="D9" i="106"/>
  <c r="C9" i="106"/>
  <c r="B9" i="106"/>
  <c r="J8" i="106"/>
  <c r="G8" i="106"/>
  <c r="F8" i="106"/>
  <c r="E8" i="106"/>
  <c r="D8" i="106"/>
  <c r="C8" i="106"/>
  <c r="B8" i="106"/>
  <c r="H7" i="106"/>
  <c r="J7" i="106" s="1"/>
  <c r="G7" i="106"/>
  <c r="F7" i="106"/>
  <c r="E7" i="106"/>
  <c r="D7" i="106"/>
  <c r="C7" i="106"/>
  <c r="B7" i="106"/>
  <c r="J21" i="106" l="1"/>
  <c r="B21" i="106" l="1"/>
  <c r="C21" i="106"/>
  <c r="D21" i="106"/>
  <c r="E21" i="106"/>
  <c r="F21" i="106"/>
  <c r="G21" i="106"/>
  <c r="B20" i="106"/>
  <c r="C20" i="106"/>
  <c r="D20" i="106"/>
  <c r="E20" i="106"/>
  <c r="F20" i="106"/>
  <c r="G20" i="106"/>
  <c r="H20" i="106"/>
  <c r="J20" i="106" s="1"/>
  <c r="B4" i="106" l="1"/>
  <c r="H5" i="106" l="1"/>
  <c r="J5" i="106" s="1"/>
  <c r="AC304" i="107"/>
  <c r="AB304" i="107"/>
  <c r="AA304" i="107"/>
  <c r="Z304" i="107"/>
  <c r="Y304" i="107"/>
  <c r="X304" i="107"/>
  <c r="W304" i="107"/>
  <c r="V304" i="107"/>
  <c r="U304" i="107"/>
  <c r="S304" i="107"/>
  <c r="R304" i="107"/>
  <c r="Q304" i="107"/>
  <c r="AE303" i="107"/>
  <c r="AE302" i="107"/>
  <c r="AE301" i="107"/>
  <c r="AE300" i="107"/>
  <c r="AE299" i="107"/>
  <c r="AE298" i="107"/>
  <c r="AE297" i="107"/>
  <c r="AE296" i="107"/>
  <c r="AE295" i="107"/>
  <c r="AE294" i="107"/>
  <c r="AE293" i="107"/>
  <c r="AE292" i="107"/>
  <c r="AE291" i="107"/>
  <c r="P290" i="107"/>
  <c r="AE290" i="107" s="1"/>
  <c r="AE289" i="107"/>
  <c r="AE288" i="107"/>
  <c r="AE287" i="107"/>
  <c r="AE286" i="107"/>
  <c r="AE285" i="107"/>
  <c r="AE284" i="107"/>
  <c r="AE283" i="107"/>
  <c r="AE282" i="107"/>
  <c r="AE281" i="107"/>
  <c r="AE280" i="107"/>
  <c r="AE279" i="107"/>
  <c r="AE278" i="107"/>
  <c r="AE277" i="107"/>
  <c r="AE276" i="107"/>
  <c r="AE275" i="107"/>
  <c r="AE274" i="107"/>
  <c r="AE273" i="107"/>
  <c r="AE272" i="107"/>
  <c r="AE271" i="107"/>
  <c r="AE270" i="107"/>
  <c r="AE269" i="107"/>
  <c r="AE268" i="107"/>
  <c r="AE267" i="107"/>
  <c r="AE266" i="107"/>
  <c r="AE265" i="107"/>
  <c r="AE264" i="107"/>
  <c r="AE263" i="107"/>
  <c r="AE262" i="107"/>
  <c r="AE261" i="107"/>
  <c r="AE260" i="107"/>
  <c r="AE259" i="107"/>
  <c r="AE258" i="107"/>
  <c r="AE257" i="107"/>
  <c r="AE256" i="107"/>
  <c r="AE255" i="107"/>
  <c r="AE254" i="107"/>
  <c r="AE253" i="107"/>
  <c r="AE252" i="107"/>
  <c r="AE251" i="107"/>
  <c r="AE250" i="107"/>
  <c r="AE249" i="107"/>
  <c r="AE248" i="107"/>
  <c r="AE247" i="107"/>
  <c r="AE246" i="107"/>
  <c r="AE245" i="107"/>
  <c r="AE244" i="107"/>
  <c r="AE243" i="107"/>
  <c r="AE242" i="107"/>
  <c r="AE241" i="107"/>
  <c r="AE240" i="107"/>
  <c r="AE239" i="107"/>
  <c r="AE238" i="107"/>
  <c r="AE237" i="107"/>
  <c r="AE236" i="107"/>
  <c r="AE235" i="107"/>
  <c r="AE234" i="107"/>
  <c r="AE233" i="107"/>
  <c r="AE232" i="107"/>
  <c r="AE231" i="107"/>
  <c r="AE230" i="107"/>
  <c r="AE229" i="107"/>
  <c r="AE228" i="107"/>
  <c r="AE227" i="107"/>
  <c r="AE226" i="107"/>
  <c r="AE225" i="107"/>
  <c r="AE224" i="107"/>
  <c r="AE223" i="107"/>
  <c r="AE222" i="107"/>
  <c r="AE221" i="107"/>
  <c r="AE220" i="107"/>
  <c r="AE219" i="107"/>
  <c r="AE218" i="107"/>
  <c r="AE217" i="107"/>
  <c r="AE216" i="107"/>
  <c r="AE215" i="107"/>
  <c r="AE214" i="107"/>
  <c r="AE213" i="107"/>
  <c r="AE212" i="107"/>
  <c r="AE211" i="107"/>
  <c r="AE210" i="107"/>
  <c r="AE209" i="107"/>
  <c r="AE208" i="107"/>
  <c r="AE207" i="107"/>
  <c r="AE206" i="107"/>
  <c r="AE205" i="107"/>
  <c r="AE204" i="107"/>
  <c r="AE203" i="107"/>
  <c r="AE202" i="107"/>
  <c r="AE201" i="107"/>
  <c r="AE200" i="107"/>
  <c r="AD199" i="107"/>
  <c r="AE199" i="107" s="1"/>
  <c r="AE198" i="107"/>
  <c r="P197" i="107"/>
  <c r="AE197" i="107" s="1"/>
  <c r="AE196" i="107"/>
  <c r="AE195" i="107"/>
  <c r="AE194" i="107"/>
  <c r="AE193" i="107"/>
  <c r="AE192" i="107"/>
  <c r="AE191" i="107"/>
  <c r="AJ190" i="107"/>
  <c r="AG190" i="107"/>
  <c r="AK190" i="107" s="1"/>
  <c r="AD190" i="107"/>
  <c r="AE190" i="107" s="1"/>
  <c r="P189" i="107"/>
  <c r="AE189" i="107" s="1"/>
  <c r="AE188" i="107"/>
  <c r="AH187" i="107"/>
  <c r="AE187" i="107"/>
  <c r="AE186" i="107"/>
  <c r="AE185" i="107"/>
  <c r="AE184" i="107"/>
  <c r="AE183" i="107"/>
  <c r="AE182" i="107"/>
  <c r="AE181" i="107"/>
  <c r="AE180" i="107"/>
  <c r="AE179" i="107"/>
  <c r="P178" i="107"/>
  <c r="AE178" i="107" s="1"/>
  <c r="AE177" i="107"/>
  <c r="AE176" i="107"/>
  <c r="AE175" i="107"/>
  <c r="AE174" i="107"/>
  <c r="AE173" i="107"/>
  <c r="AE172" i="107"/>
  <c r="AE171" i="107"/>
  <c r="AE170" i="107"/>
  <c r="AE169" i="107"/>
  <c r="P168" i="107"/>
  <c r="AE168" i="107" s="1"/>
  <c r="AE167" i="107"/>
  <c r="AE166" i="107"/>
  <c r="AE165" i="107"/>
  <c r="T164" i="107"/>
  <c r="T304" i="107" s="1"/>
  <c r="P164" i="107"/>
  <c r="AE163" i="107"/>
  <c r="AE162" i="107"/>
  <c r="AE161" i="107"/>
  <c r="AE160" i="107"/>
  <c r="AE159" i="107"/>
  <c r="AE158" i="107"/>
  <c r="AE157" i="107"/>
  <c r="AE156" i="107"/>
  <c r="AE155" i="107"/>
  <c r="AE154" i="107"/>
  <c r="AE153" i="107"/>
  <c r="AE152" i="107"/>
  <c r="AE151" i="107"/>
  <c r="AE150" i="107"/>
  <c r="AE149" i="107"/>
  <c r="AE148" i="107"/>
  <c r="AE147" i="107"/>
  <c r="AE146" i="107"/>
  <c r="AE145" i="107"/>
  <c r="AE144" i="107"/>
  <c r="AE143" i="107"/>
  <c r="AE142" i="107"/>
  <c r="AE141" i="107"/>
  <c r="AE140" i="107"/>
  <c r="AE139" i="107"/>
  <c r="AE138" i="107"/>
  <c r="AE137" i="107"/>
  <c r="AE136" i="107"/>
  <c r="AE135" i="107"/>
  <c r="AE134" i="107"/>
  <c r="AE133" i="107"/>
  <c r="AE132" i="107"/>
  <c r="AE131" i="107"/>
  <c r="AE130" i="107"/>
  <c r="AE129" i="107"/>
  <c r="AE128" i="107"/>
  <c r="AE127" i="107"/>
  <c r="AE126" i="107"/>
  <c r="AE125" i="107"/>
  <c r="AE124" i="107"/>
  <c r="AE123" i="107"/>
  <c r="AE122" i="107"/>
  <c r="AE121" i="107"/>
  <c r="AE120" i="107"/>
  <c r="AE119" i="107"/>
  <c r="AE118" i="107"/>
  <c r="AE117" i="107"/>
  <c r="AE116" i="107"/>
  <c r="AE115" i="107"/>
  <c r="AE114" i="107"/>
  <c r="AE113" i="107"/>
  <c r="AE112" i="107"/>
  <c r="AE111" i="107"/>
  <c r="AE110" i="107"/>
  <c r="AE109" i="107"/>
  <c r="AE108" i="107"/>
  <c r="AE107" i="107"/>
  <c r="AE106" i="107"/>
  <c r="AE105" i="107"/>
  <c r="AE104" i="107"/>
  <c r="AE103" i="107"/>
  <c r="AE102" i="107"/>
  <c r="AE101" i="107"/>
  <c r="AE100" i="107"/>
  <c r="AE99" i="107"/>
  <c r="AE98" i="107"/>
  <c r="AE97" i="107"/>
  <c r="AE96" i="107"/>
  <c r="AE95" i="107"/>
  <c r="AE94" i="107"/>
  <c r="AE93" i="107"/>
  <c r="AE92" i="107"/>
  <c r="AE91" i="107"/>
  <c r="AE90" i="107"/>
  <c r="AE89" i="107"/>
  <c r="AE88" i="107"/>
  <c r="AE87" i="107"/>
  <c r="AE86" i="107"/>
  <c r="AE85" i="107"/>
  <c r="AE84" i="107"/>
  <c r="AE83" i="107"/>
  <c r="AE82" i="107"/>
  <c r="AE81" i="107"/>
  <c r="AE80" i="107"/>
  <c r="AE79" i="107"/>
  <c r="AE78" i="107"/>
  <c r="AE77" i="107"/>
  <c r="AE76" i="107"/>
  <c r="AE75" i="107"/>
  <c r="AE74" i="107"/>
  <c r="AE73" i="107"/>
  <c r="AE72" i="107"/>
  <c r="AE71" i="107"/>
  <c r="AE70" i="107"/>
  <c r="AE69" i="107"/>
  <c r="AE68" i="107"/>
  <c r="AE67" i="107"/>
  <c r="AE66" i="107"/>
  <c r="AE65" i="107"/>
  <c r="AE64" i="107"/>
  <c r="AE63" i="107"/>
  <c r="AE62" i="107"/>
  <c r="AE61" i="107"/>
  <c r="AE60" i="107"/>
  <c r="AE59" i="107"/>
  <c r="AE58" i="107"/>
  <c r="AE57" i="107"/>
  <c r="AE56" i="107"/>
  <c r="AE55" i="107"/>
  <c r="AE54" i="107"/>
  <c r="AE53" i="107"/>
  <c r="AE52" i="107"/>
  <c r="AE51" i="107"/>
  <c r="AE50" i="107"/>
  <c r="AE49" i="107"/>
  <c r="AE48" i="107"/>
  <c r="AE47" i="107"/>
  <c r="AE46" i="107"/>
  <c r="AE45" i="107"/>
  <c r="AE44" i="107"/>
  <c r="AE43" i="107"/>
  <c r="AE42" i="107"/>
  <c r="AE41" i="107"/>
  <c r="AE40" i="107"/>
  <c r="AE39" i="107"/>
  <c r="AE38" i="107"/>
  <c r="AE37" i="107"/>
  <c r="AE36" i="107"/>
  <c r="AE35" i="107"/>
  <c r="AE34" i="107"/>
  <c r="AE33" i="107"/>
  <c r="AE32" i="107"/>
  <c r="AE31" i="107"/>
  <c r="AE30" i="107"/>
  <c r="AE29" i="107"/>
  <c r="AE28" i="107"/>
  <c r="AE27" i="107"/>
  <c r="AE26" i="107"/>
  <c r="AE25" i="107"/>
  <c r="AE24" i="107"/>
  <c r="AE23" i="107"/>
  <c r="AE22" i="107"/>
  <c r="AE21" i="107"/>
  <c r="AE20" i="107"/>
  <c r="AE19" i="107"/>
  <c r="AE18" i="107"/>
  <c r="AE17" i="107"/>
  <c r="AE16" i="107"/>
  <c r="AE15" i="107"/>
  <c r="AE14" i="107"/>
  <c r="AE13" i="107"/>
  <c r="AE12" i="107"/>
  <c r="AE11" i="107"/>
  <c r="AE10" i="107"/>
  <c r="AE9" i="107"/>
  <c r="AE8" i="107"/>
  <c r="AE7" i="107"/>
  <c r="AE6" i="107"/>
  <c r="AE5" i="107"/>
  <c r="AE4" i="107"/>
  <c r="AE3" i="107"/>
  <c r="B5" i="106"/>
  <c r="B6" i="106"/>
  <c r="B11" i="106"/>
  <c r="B12" i="106"/>
  <c r="B13" i="106"/>
  <c r="B14" i="106"/>
  <c r="B15" i="106"/>
  <c r="B16" i="106"/>
  <c r="B17" i="106"/>
  <c r="B18" i="106"/>
  <c r="B19" i="106"/>
  <c r="J4" i="106"/>
  <c r="H6" i="106"/>
  <c r="J6" i="106" s="1"/>
  <c r="H11" i="106"/>
  <c r="J11" i="106" s="1"/>
  <c r="H12" i="106"/>
  <c r="J12" i="106" s="1"/>
  <c r="H13" i="106"/>
  <c r="J13" i="106" s="1"/>
  <c r="H14" i="106"/>
  <c r="J14" i="106" s="1"/>
  <c r="H15" i="106"/>
  <c r="J15" i="106" s="1"/>
  <c r="H16" i="106"/>
  <c r="J16" i="106" s="1"/>
  <c r="H17" i="106"/>
  <c r="J17" i="106" s="1"/>
  <c r="H18" i="106"/>
  <c r="J18" i="106" s="1"/>
  <c r="H19" i="106"/>
  <c r="J19" i="106" s="1"/>
  <c r="G11" i="106"/>
  <c r="G5" i="106"/>
  <c r="G6" i="106"/>
  <c r="G12" i="106"/>
  <c r="G13" i="106"/>
  <c r="G14" i="106"/>
  <c r="G15" i="106"/>
  <c r="G16" i="106"/>
  <c r="G17" i="106"/>
  <c r="G18" i="106"/>
  <c r="G19" i="106"/>
  <c r="G4" i="106"/>
  <c r="F4" i="106"/>
  <c r="F5" i="106"/>
  <c r="F6" i="106"/>
  <c r="F11" i="106"/>
  <c r="F12" i="106"/>
  <c r="F13" i="106"/>
  <c r="F14" i="106"/>
  <c r="F15" i="106"/>
  <c r="F16" i="106"/>
  <c r="F17" i="106"/>
  <c r="F18" i="106"/>
  <c r="F19" i="106"/>
  <c r="E5" i="106"/>
  <c r="E6" i="106"/>
  <c r="E11" i="106"/>
  <c r="E12" i="106"/>
  <c r="E13" i="106"/>
  <c r="E14" i="106"/>
  <c r="E15" i="106"/>
  <c r="E16" i="106"/>
  <c r="E17" i="106"/>
  <c r="E18" i="106"/>
  <c r="E19" i="106"/>
  <c r="E4" i="106"/>
  <c r="D4" i="106"/>
  <c r="D5" i="106"/>
  <c r="D6" i="106"/>
  <c r="D11" i="106"/>
  <c r="D12" i="106"/>
  <c r="D13" i="106"/>
  <c r="D14" i="106"/>
  <c r="D15" i="106"/>
  <c r="D16" i="106"/>
  <c r="D17" i="106"/>
  <c r="D18" i="106"/>
  <c r="D19" i="106"/>
  <c r="C4" i="106"/>
  <c r="C5" i="106"/>
  <c r="C6" i="106"/>
  <c r="C11" i="106"/>
  <c r="C12" i="106"/>
  <c r="C13" i="106"/>
  <c r="C14" i="106"/>
  <c r="C15" i="106"/>
  <c r="C16" i="106"/>
  <c r="C17" i="106"/>
  <c r="C18" i="106"/>
  <c r="C19" i="106"/>
  <c r="AD304" i="107" l="1"/>
  <c r="P304" i="107"/>
  <c r="AE164" i="107"/>
  <c r="AE304" i="107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sulta - Unificar_tablas" description="Conexión a la consulta 'Unificar_tablas' en el libro." type="5" refreshedVersion="7" background="1" saveData="1">
    <dbPr connection="Provider=Microsoft.Mashup.OleDb.1;Data Source=$Workbook$;Location=Unificar_tablas;Extended Properties=&quot;&quot;" command="SELECT * FROM [Unificar_tablas]"/>
  </connection>
  <connection id="2" xr16:uid="{00000000-0015-0000-FFFF-FFFF01000000}" sourceFile="D:\Documents and Settings\PKMACCT\My Documents\Resource Usage.cub" keepAlive="1" name="Resource Usage" type="5" refreshedVersion="3">
    <dbPr connection="Provider=MSOLAP.2;Persist Security Info=True;Data Source=D:\Documents and Settings\PKMACCT\My Documents\Resource Usage.cub;Client Cache Size=25;Auto Synch Period=10000" command="ProjectReport" commandType="1"/>
    <olapPr local="1" localConnection="Provider=MSOLAP.4;Persist Security Info=True;Data Source=D:\DOCUME~1\PKMACCT\LOCALS~1\Temp\1\Visual Reports Temporary Data\{8024da9d-eea4-4aa2-90bb-99cdc53bc0a9}\ResourceTP.cub;MDX Compatibility=1;Safety Options=2;MDX Missing Member Mode=Error" rowDrillCount="1000" serverFill="0" serverNumberFormat="0" serverFont="0" serverFontColor="0"/>
  </connection>
  <connection id="3" xr16:uid="{00000000-0015-0000-FFFF-FFFF02000000}" keepAlive="1" name="ThisWorkbookDataModel" description="Modelo de datos" type="5" refreshedVersion="7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name="WorksheetConnection_00. CONSOLIDADO V2.xlsx!Unificar_tablas" type="102" refreshedVersion="7" minRefreshableVersion="5">
    <extLst>
      <ext xmlns:x15="http://schemas.microsoft.com/office/spreadsheetml/2010/11/main" uri="{DE250136-89BD-433C-8126-D09CA5730AF9}">
        <x15:connection id="Unificar_tablas">
          <x15:rangePr sourceName="_xlcn.WorksheetConnection_00.CONSOLIDADOV2.xlsxUnificar_tablas1"/>
        </x15:connection>
      </ext>
    </extLst>
  </connection>
</connections>
</file>

<file path=xl/sharedStrings.xml><?xml version="1.0" encoding="utf-8"?>
<sst xmlns="http://schemas.openxmlformats.org/spreadsheetml/2006/main" count="4860" uniqueCount="1260">
  <si>
    <t xml:space="preserve"> Responsables </t>
  </si>
  <si>
    <t xml:space="preserve"> Programación de metas</t>
  </si>
  <si>
    <t xml:space="preserve">Datos del Proyecto </t>
  </si>
  <si>
    <t xml:space="preserve"> Programación de actividades</t>
  </si>
  <si>
    <t>Dependencia</t>
  </si>
  <si>
    <t>Línea Estratégica</t>
  </si>
  <si>
    <t xml:space="preserve">Sector </t>
  </si>
  <si>
    <t xml:space="preserve">Programa </t>
  </si>
  <si>
    <t>Indicador de Producto</t>
  </si>
  <si>
    <t>Meta de la vigencia</t>
  </si>
  <si>
    <t>Proyecto</t>
  </si>
  <si>
    <t>Código de proyecto BPIM</t>
  </si>
  <si>
    <t>Actividades</t>
  </si>
  <si>
    <t xml:space="preserve">Fecha de Terminación </t>
  </si>
  <si>
    <t>No</t>
  </si>
  <si>
    <t>SECTOR CODIGO</t>
  </si>
  <si>
    <t>Meta Física Esperada 2020</t>
  </si>
  <si>
    <t>Meta Física Esperada 20212</t>
  </si>
  <si>
    <t>Meta Física Esperada 2022</t>
  </si>
  <si>
    <t>Meta Física Esperada 2023</t>
  </si>
  <si>
    <t>IP 001. Número de establecimientos educativos oficiales, centros de desarrollo infantil (CDI) o espacios educativos adecuados</t>
  </si>
  <si>
    <t>Línea 1. Barrancabermeja generadora de bienestar y protectora de la vida.</t>
  </si>
  <si>
    <t>Educación</t>
  </si>
  <si>
    <t>01. EDUCACIÓN</t>
  </si>
  <si>
    <t>Programa 01. Cobertura educativa</t>
  </si>
  <si>
    <t>IP 002. Número de estrategias establecidas para la construcción de nueva infraestructura educativa</t>
  </si>
  <si>
    <t>IP 004. Número de estrategias de acceso y permanencia realizadas</t>
  </si>
  <si>
    <t>02. SALUD Y PROTECCIÓN SOCIAL</t>
  </si>
  <si>
    <t>IP 005. Número de planes y/o políticas públicas en educación implementadas</t>
  </si>
  <si>
    <t>Programa 02. Calidad educativa</t>
  </si>
  <si>
    <t>03. INCLUSIÓN SOCIAL Y RECONCILIACIÓN</t>
  </si>
  <si>
    <t>IP 006. Número de acciones de fortalecimiento institucional mantenidas</t>
  </si>
  <si>
    <t>04. CULTURA</t>
  </si>
  <si>
    <t>IP 007. Número de macroprocesos certificados</t>
  </si>
  <si>
    <t>05. VIVIENDA, CIUDAD Y TERRITORIO</t>
  </si>
  <si>
    <t>IP 008. Número de establecimientos educativos que implementan y/o fortalecen la inclusión y la equidad</t>
  </si>
  <si>
    <t>06. DEPORTE Y RECREACIÓN</t>
  </si>
  <si>
    <t>IP 009. Número de estrategias de mejoramiento de la calidad educativa fortalecidas</t>
  </si>
  <si>
    <t>07. TRABAJO</t>
  </si>
  <si>
    <t>IP 010. Porcentaje de docentes y directivos docentes formados y capacitados</t>
  </si>
  <si>
    <t>08. TRANSPORTE</t>
  </si>
  <si>
    <t>IP 011. Número de lineamientos pedagógicos implementados</t>
  </si>
  <si>
    <t>09. TECNOLOGÍAS DE LA INFORMACIÓN Y LAS COMUNICACIONES</t>
  </si>
  <si>
    <t>IP 012. Número de aulas y/o espacios con ambientes pedagógicos fortalecidos</t>
  </si>
  <si>
    <t>10. AMBIENTE Y DESARROLLO SOSTENIBLE</t>
  </si>
  <si>
    <t>IP 013. Número de docentes con aprendizajes y prácticas pedagógicas potenciadas</t>
  </si>
  <si>
    <t>11. AGRICULTURA Y DESARROLLO RURAL</t>
  </si>
  <si>
    <t>IP 014. Número de becas que cambian vidas entregadas</t>
  </si>
  <si>
    <t>Programa 03. Fomento para el acceso a la educación superior y Becas que Cambian Vidas</t>
  </si>
  <si>
    <t>12. COMERCIO, INDUSTRIA Y TURISMO</t>
  </si>
  <si>
    <t xml:space="preserve">IP 015. Número de becas meritorias entregadas </t>
  </si>
  <si>
    <t>13. MINAS Y ENERGÍA</t>
  </si>
  <si>
    <t>IP 016. Número de alianzas entre IES, gobierno y el sector productivo implementadas</t>
  </si>
  <si>
    <t>14. CIENCIA, TECNOLOGÍA E INNOVACIÓN</t>
  </si>
  <si>
    <t>IP 017. Número de alianzas entre instituciones de ETDH, gobierno y el sector productivo implementadas</t>
  </si>
  <si>
    <t>15. GOBIERNO TERRITORIAL</t>
  </si>
  <si>
    <t>IP 018. Estrategia implementada de promoción de vida saludable y condiciones no transmisibles</t>
  </si>
  <si>
    <t>Salud y protección social</t>
  </si>
  <si>
    <t>Programa 04. Salud Pública</t>
  </si>
  <si>
    <t>16. JUSTICIA Y DEL DERECHO</t>
  </si>
  <si>
    <t>IP 019. Número de acciones implementadas para garantizar la prevención y abordaje de enfermedades no transmisibles y de alteraciones de la salud bucal, visual y auditiva, disminución de la enfermedad de acuerdo con la realidad territorial</t>
  </si>
  <si>
    <t>17. INFORMACIÓN ESTADÍSTICA</t>
  </si>
  <si>
    <t>IP 020. Estrategia de modos y condiciones de estilos de vida saludables implementada</t>
  </si>
  <si>
    <t>IP 021. Estrategia de promoción en temas de consumo y aprovechamiento biológico de los alimentos mantenida</t>
  </si>
  <si>
    <t>IP 022. Estrategia de gestión del riesgo para temas de consumo y aprovechamiento biológico de los alimentos mantenida</t>
  </si>
  <si>
    <t>IP 023. Estrategia intersectorial e integral de promoción a la afiliación al SGRL y divulgación de normas vigentes de seguridad laboral implementada</t>
  </si>
  <si>
    <t>IP 024. Número de instancias organizativas de trabajadores informales fortalecidas</t>
  </si>
  <si>
    <t>IP 025. Número de congresos sobre temáticas actuales y pertinentes en seguridad y salud en el trabajo realizados</t>
  </si>
  <si>
    <t>IP 026. Sistema de información para reporte de eventos laborales SIREL mantenido</t>
  </si>
  <si>
    <t>IP 027. Estrategia “Entornos saludables laborales y autocuidado” desarrollada</t>
  </si>
  <si>
    <t>IP 028. Estrategia de vigilancia epidemiológica ocupacional desarrollada</t>
  </si>
  <si>
    <t>IP 029. Programa de capacitación para el talento humano del sector salud sobre SIREL y calificación del origen de eventos laborales mantenido</t>
  </si>
  <si>
    <t>IP 030. Porcentaje de personas con discapacidad certificadas en competencias laborales calificadas con pérdida de capacidad laboral</t>
  </si>
  <si>
    <t>IP 031. Número de empresas en las que se socializa las garantías de las exenciones tributarias de renta según ley 361 1997</t>
  </si>
  <si>
    <t>IP 032. Estudio de caracterización demográfica y epidemiológica por actividad económica y de territorio de la población trabajadora informal desarrollado</t>
  </si>
  <si>
    <t>IP 033. Programa “Maternidad segura” fortalecido</t>
  </si>
  <si>
    <t>IP 034. Comité Interinstitucional interconsultivo para la prevención del abuso sexual en NNA en funcionamiento</t>
  </si>
  <si>
    <t>IP 035. Estrategia de promoción sobre los derechos sexuales y reproductivos mantenida</t>
  </si>
  <si>
    <t>IP 036. Estrategia de servicios amigables para adolescentes y jóvenes mantenida</t>
  </si>
  <si>
    <t>IP 037. Estrategia integral para la prevención de embarazo en adolescentes mantenida</t>
  </si>
  <si>
    <t>IP 038. Campaña de prevención de infecciones de transmisión sexual mantenida</t>
  </si>
  <si>
    <t>IP 039. Estrategia de seguimiento a las EPS e IPS del distrito en la implementación de la RIA materno perinatal mantenida</t>
  </si>
  <si>
    <t>IP 040. Comité intersectorial de salud sexual y reproductiva en operación</t>
  </si>
  <si>
    <t>IP 041. Estrategia de seguimiento a las EPS del distrito sobre la cobertura antirretroviral de la población notificada en SIVIGILA como confirmada para VIH o SIDA mantenida</t>
  </si>
  <si>
    <t>IP 042. Estrategia de seguimiento al cumplimiento de la ruta de atención integral de los casos de violencia sexual mantenida</t>
  </si>
  <si>
    <t>IP 043. Estrategia de seguimiento al cumplimiento de las actividades de planificación familiar mantenida</t>
  </si>
  <si>
    <t>IP 044. Política pública de salud mental presentada</t>
  </si>
  <si>
    <t>IP 045. Estrategia “Centros de escucha” mantenida</t>
  </si>
  <si>
    <t>IP 046. Estrategia “10 habilidades para la vida” mantenida</t>
  </si>
  <si>
    <t>IP 047. Estrategia de promoción y prevención en la población del sistema de responsabilidad penal para adolescentes mantenida</t>
  </si>
  <si>
    <t>IP 048. Comité de drogas del distrito en operación</t>
  </si>
  <si>
    <t>IP 049. Estrategia “Familias fuertes” mantenida</t>
  </si>
  <si>
    <t>IP 050. Estrategia para la disminución de la violencia intrafamiliar mantenida</t>
  </si>
  <si>
    <t>IP 051. Estrategia para la disminución de la violencia contra las mujeres mantenida</t>
  </si>
  <si>
    <t>IP 052. Estrategia para prevención del suicidio mantenida</t>
  </si>
  <si>
    <t>IP 053. Estrategia “Saber beber, saber vivir” mantenida</t>
  </si>
  <si>
    <t>IP 054. Estrategia de sensibilización y formación en nuevas masculinidades para la prevención de la violencia hacia las mujeres mantenida</t>
  </si>
  <si>
    <t>IP 055. Estrategia de zonas de orientación escolar mantenida</t>
  </si>
  <si>
    <t>IP 056. Estrategia de vigilancia en programas de salud en la primera infancia e infancia mantenida</t>
  </si>
  <si>
    <t>IP 057. Número de productos de apoyo entregados a población con discapacidad</t>
  </si>
  <si>
    <t>IP 058. Porcentaje de avance en la certificación de personas con discapacidad en el distrito</t>
  </si>
  <si>
    <t>IP 059. Estrategia de rehabilitación basada en la comunidad mantenida</t>
  </si>
  <si>
    <t>IP 060. Estrategia de Gestión Integrada para la vigilancia, promoción de la salud, prevención y control de las enfermedades de transmisión vectorial (ETV) y las Zoonosis intersectorialmente fortalecida</t>
  </si>
  <si>
    <t>IP 061. Estrategia mantenida de promoción y prevención frente a la tenencia responsable de mascotas</t>
  </si>
  <si>
    <t>IP 062. Porcentaje de cumplimiento de la estrategia de inspección, vigilancia y control para alimentos, agentes químicos mantenida</t>
  </si>
  <si>
    <t>IP 063. Estrategia de vigilancia a factores de riesgo ambientales que afectan la salud mantenida</t>
  </si>
  <si>
    <t>IP 064. Estrategia de vigilancia y seguimiento a las condiciones de la calidad del agua para consumo humano mantenida</t>
  </si>
  <si>
    <t>IP 065. Estrategia mantenida de vigilancia y control sanitaria en establecimientos y espacios que puedan generar riesgos para la población</t>
  </si>
  <si>
    <t>IP 066. Estrategia de promoción del autocuidado y prevención de enfermedades transmisibles mantenida</t>
  </si>
  <si>
    <t>IP 067. Estrategia “vacunación sin barreras” mantenida</t>
  </si>
  <si>
    <t>IP 068. Estrategia mantenida de información, educación y comunicación IEC para la prevención y cuidado adecuado de casos de IRA – EDA – Tuberculosis – Hansen - ETV</t>
  </si>
  <si>
    <t>IP 069. Estrategia IEC mantenida de prevención y cuidado adecuado de los casos de Infección Respiratoria Aguda IRA y EDA, para el componente comunitario en Atención Integral a las Enfermedades Prevalentes de la Infancia AIEPI</t>
  </si>
  <si>
    <t>IP 070. Estrategia “Colombia libre de tuberculosis” mantenida</t>
  </si>
  <si>
    <t>IP 071. Estrategia IEC para la divulgación de signos y síntomas asociados a enfermedades respiratorias y de piel mantenida</t>
  </si>
  <si>
    <t>IP 072. Estrategia de gestión integrada para la inspección, vigilancia y control de las enfermedades transmitidas por vectores mantenida</t>
  </si>
  <si>
    <t>IP 073. Comité Programa Ampliado de Inmunizaciones PAI en funcionamiento</t>
  </si>
  <si>
    <t>IP 074. Estrategia para la prevención y control de enfermedades adquiridas por atención en salud (IAAS) mantenida</t>
  </si>
  <si>
    <t xml:space="preserve">Programa 05. Prestación de los servicios de salud </t>
  </si>
  <si>
    <t>IP 076. Porcentaje de población en base de datos BDUA con continuidad y cobertura incrementado</t>
  </si>
  <si>
    <t>Programa 06. Aseguramiento en Salud</t>
  </si>
  <si>
    <t>IP 077. Porcentaje de base de datos del régimen subsidiado mantenida</t>
  </si>
  <si>
    <t>IP 078. Estrategia de formalización para la afiliación al SGSSS implementada</t>
  </si>
  <si>
    <t>Programa 07. Intersectorialidad</t>
  </si>
  <si>
    <t>IP 080. Estrategia de funcionamiento de 24/7 para la prestación del servicio referencia y contrarreferencia para la red de urgencias mantenida</t>
  </si>
  <si>
    <t>IP 081. Sistema de información para el funcionamiento de la red de urgencias adquirido y en funcionamiento</t>
  </si>
  <si>
    <t>IP 082. Sistema de comunicación para el funcionamiento de la red de urgencias fortalecido</t>
  </si>
  <si>
    <t>IP 083. Atención pre hospitalaria y traslado primario 24/7 en urgencias, emergencias y desastres fortalecida</t>
  </si>
  <si>
    <t>IP 084. Programa de formación y capacitación para la comunidad y la red de urgencias implementado</t>
  </si>
  <si>
    <t>IP 085. Estrategia de articulación entre las entidades de socorro y el comité de riesgo CMGRD para el simulacro de riesgos, peligros y amenazas implementada</t>
  </si>
  <si>
    <t>IP 086. Estrategia de alimentación de inventario disponible de todas las IPS para la atención oportuna en emergencias, urgencia y desastres fortalecida</t>
  </si>
  <si>
    <t>IP 087. Estrategia de monitoreo de inspección y vigilancia para el cumplimiento de las normas de riesgos, de urgencias, emergencias y desastres implementada</t>
  </si>
  <si>
    <t>IP 089. Estrategia de vigilancia en programas de salud para la adolescencia mantenida</t>
  </si>
  <si>
    <t>IP 090. Porcentaje de implementación de la política pública territorial de envejecimiento y vejez</t>
  </si>
  <si>
    <t>IP 091. Porcentaje de rutas integrales ejecutadas para la gestión de la política de envejecimiento y vejez</t>
  </si>
  <si>
    <t>IP 092. Porcentaje de cumplimiento en atención psicosocial a personas víctimas del conflicto</t>
  </si>
  <si>
    <t>IP 093. Porcentaje de avance en la gestión para la implementación del protocolo de atención integral en salud con enfoque psicosocial a población víctima del conflicto armado</t>
  </si>
  <si>
    <t>IP 094. Número de seguimiento a las medidas de atención de los casos de violencia intrafamiliar mujeres, hijos e hijas víctimas de violencia realizados</t>
  </si>
  <si>
    <t>IP 095. Porcentaje de personas de la dirección territorial de salud que reciben capacitación en género y salud</t>
  </si>
  <si>
    <t>IP 096. Número de estrategias de control social mantenidas</t>
  </si>
  <si>
    <t>IP 097. Porcentaje de personas habitantes de calle incluidas en el registro administrativo de población</t>
  </si>
  <si>
    <t>IP 098. Porcentaje de  aseguramiento en salud para la población habitante de calle</t>
  </si>
  <si>
    <t>IP 100. Porcentaje de pueblos/comunidades, consejos comunitarios, y organizaciones de base NARP que participaron en la incorporación del enfoque étnico diferencial en la planeación territorial en salud acorde a los resultados de los procesos de concertación con los grupos étnicos</t>
  </si>
  <si>
    <t>IP 101. Porcentaje de pueblos/comunidades, consejos comunitarios, y organizaciones de base indígenas que participaron en la incorporación del enfoque étnico diferencial en la planeación territorial en salud acorde a los resultados de los procesos de concertación con los grupos étnicos</t>
  </si>
  <si>
    <t>IP 102. Ruta de atención en salud para la población migrante implementada</t>
  </si>
  <si>
    <t>IP 103. Porcentaje de inimputables que acceden a servicios de salud</t>
  </si>
  <si>
    <t>IP 105. Número   de dotaciones  equipos biomédicos adquiridos y entregados a entidades prestadoras de servicios de salud pública</t>
  </si>
  <si>
    <t>IP 106. Estrategia de seguimiento y la asistencia técnica a indicadores del sistema obligatorio de calidad de la atención en salud fortalecida</t>
  </si>
  <si>
    <t xml:space="preserve">IP 107. Estrategia de recolección, consolidación y generación de informes del registro individual de la prestación del servicio (RIPS) mantenida </t>
  </si>
  <si>
    <t xml:space="preserve">IP 108. Estrategia mantenida de inventario de la capacidad instalada de las instituciones prestadoras de servicios de salud del municipio </t>
  </si>
  <si>
    <t>IP 109. Estrategia de inspección y vigilancia para el cumplimiento del sistema general de la calidad en salud fortalecida</t>
  </si>
  <si>
    <t>IP 110. Número de acciones para la eliminación de todo tipo de violencias contra las mujeres implementadas</t>
  </si>
  <si>
    <t>Inclusión social y reconciliación</t>
  </si>
  <si>
    <t>Programa 08. Atención integral para las poblaciones vulnerables  con enfoque diferencial</t>
  </si>
  <si>
    <t>IP 111. Número de acciones de atención integral para mujeres realizadas</t>
  </si>
  <si>
    <t>IP 112. Número de acciones de atención integral para juventudes realizadas</t>
  </si>
  <si>
    <t>IP 113. Número de acciones de atención integral para poblaciones étnicas realizadas</t>
  </si>
  <si>
    <t>IP 114. Número de acciones de atención integral para población LGBTIQ+ realizadas</t>
  </si>
  <si>
    <t>IP 115. Número de acciones de atención integral para personas con discapacidad realizadas</t>
  </si>
  <si>
    <t>IP 116. Número de acciones de atención integral para personas adultas mayores realizadas</t>
  </si>
  <si>
    <t>IP 117. Número de acciones de la política pública de familia implementadas</t>
  </si>
  <si>
    <t>IP 118. Número de acciones de la política pública de primera infancia, infancia y adolescencia implementadas</t>
  </si>
  <si>
    <t>IP 119. Número de acciones de atención integral a población habitante de la calle realizadas</t>
  </si>
  <si>
    <t>IP 120. Número de acciones de atención integral a población en situación de pobreza extrema realizadas</t>
  </si>
  <si>
    <t>IP 121. Mecanismo de seguimiento implementado</t>
  </si>
  <si>
    <t>IP 122. Número de eventos conmemorativos realizados</t>
  </si>
  <si>
    <t>IP 123. Política pública de habitancia de calle formulada y presentada</t>
  </si>
  <si>
    <t>IP 124. Número de políticas públicas actualizadas</t>
  </si>
  <si>
    <t>IP 125. Número de acciones de fortalecimiento institucional ejecutadas</t>
  </si>
  <si>
    <t>IP 126. Número anualidades vitalicias entregadas a través del programa "Hoy y mañana Beps"</t>
  </si>
  <si>
    <t>IP 127. Número de proyectos de inversión dirigidos a comunidad NARP con enfoque diferencial realizados</t>
  </si>
  <si>
    <t>IP 128. Estrategia de transversalización de derechos implementada</t>
  </si>
  <si>
    <t>IP 129. Número de ofertas artísticas y culturales implementadas</t>
  </si>
  <si>
    <t>Cultura</t>
  </si>
  <si>
    <t>Programa 09. Promoción y acceso efectivo a procesos culturales y artísticos</t>
  </si>
  <si>
    <t>IP 131. Número de acciones de fortalecimiento institucional ejecutadas</t>
  </si>
  <si>
    <t>IP 132. Número de políticas públicas o planes presentados</t>
  </si>
  <si>
    <t>IP 133. Número de acciones para proteger bienes de interés cultural público realizadas</t>
  </si>
  <si>
    <t>Programa 10. Gestión y protección de los bienes de interés cultural</t>
  </si>
  <si>
    <t>IP 134. Inventario distrital de bienes materiales muebles e inmuebles y patrimonio cultural inmaterial actualizado</t>
  </si>
  <si>
    <t>IP 135. Número de bienes al servicio del arte y la cultura habilitados</t>
  </si>
  <si>
    <t>IP 136. Número de viviendas de interés social promovidas y construidas</t>
  </si>
  <si>
    <t>Vivienda, ciudad y territorio</t>
  </si>
  <si>
    <t>Programa 11. Más familias con techo.</t>
  </si>
  <si>
    <t>IP 137. Política pública de vivienda formulada y presentada</t>
  </si>
  <si>
    <t xml:space="preserve">Programa 12. Acceso a soluciones de vivienda </t>
  </si>
  <si>
    <t>IP 138. Política pública de espacio público formulada y presentada</t>
  </si>
  <si>
    <t>IP 139. Número de viviendas urbanas y rurales mejoradas</t>
  </si>
  <si>
    <t>IP 141. Número de proyectos para el mejoramiento integral de barrios realizados</t>
  </si>
  <si>
    <t xml:space="preserve">Programa 13. Pequeñas obras </t>
  </si>
  <si>
    <t>Programa 14. Servicios públicos como fuente de progreso</t>
  </si>
  <si>
    <t>IP 144. Número de plantas PTAR y PTAP mantenidas y en operación</t>
  </si>
  <si>
    <t>IP 145. Número de pozos sépticos construidos y en operación</t>
  </si>
  <si>
    <t>IP 146. Estrategia anual de mantenimiento de pozos sépticos implementada</t>
  </si>
  <si>
    <t>IP 147. Número de acciones realizadas para optimizar el sistema de captación y tratamiento de agua potable en el acueducto urbano</t>
  </si>
  <si>
    <t>IP 148. Número de estrategias realizadas para la construcción y/o mantenimiento de la red de alumbrado público</t>
  </si>
  <si>
    <t>IP 149. Metros lineales construidos y/o rehabilitados de redes de acueducto</t>
  </si>
  <si>
    <t>IP 150. Metros lineales construidos y/o rehabilitados de alcantarillado sanitario, pluvial y canalizaciones</t>
  </si>
  <si>
    <t>IP 151. Número de estrategias realizadas para reducir el agua no contabilizada</t>
  </si>
  <si>
    <t>IP 152. Número de acciones de fortalecimiento institucional ejecutadas</t>
  </si>
  <si>
    <t>IP 153. Número de programas de actividad física, recreación y deportes con inclusión diseñados e implementados</t>
  </si>
  <si>
    <t>Deporte y recreación</t>
  </si>
  <si>
    <t>Programa 15. Estilo de vida saludable</t>
  </si>
  <si>
    <t>IP 154. Número de Escuelas Integrales de Desarrollo Deportivo implementadas</t>
  </si>
  <si>
    <t>IP 155. Número de programas de formación y capacitación realizadas anualmente</t>
  </si>
  <si>
    <t>IP 156. Número de apoyos entregados</t>
  </si>
  <si>
    <t>IP 157. Número de eventos realizados</t>
  </si>
  <si>
    <t>IP 158. Número de apoyos a deportistas destacados entregados</t>
  </si>
  <si>
    <t>IP 159. Número de acciones de fortalecimiento ejecutadas</t>
  </si>
  <si>
    <t>IP 160. Plan distrital de recreación y deporte incluyente construido e implementado</t>
  </si>
  <si>
    <t>IP 161. Número de escenarios deportivos y recreativos intervenidos, en operación y/o construidos</t>
  </si>
  <si>
    <t>Programa 16. Infraestructura deportiva y recreativa de calidad</t>
  </si>
  <si>
    <t>IP 162. Número de estrategias para la generación y formalización de empleo realizadas</t>
  </si>
  <si>
    <t>Trabajo</t>
  </si>
  <si>
    <t>Programa 17. Generación y formalización del empleo</t>
  </si>
  <si>
    <t>IP 163. Número de iniciativas productivas fortalecidas</t>
  </si>
  <si>
    <t>IP 165. Número de acciones realizadas de colocación en empleo formal de poblaciones vulnerables con enfoque diferencial</t>
  </si>
  <si>
    <t>IP 166. Numero de alianzas estratégicas para la generación y monitoreo del empleo ejecutadas</t>
  </si>
  <si>
    <t>IP 167. Número de investigación sobre mercado laboral realizadas</t>
  </si>
  <si>
    <t>IP 168. Número de empleos ambientales y de desinfección generados</t>
  </si>
  <si>
    <t>IP 169. Número de acciones de fortalecimiento institucional ejecutadas</t>
  </si>
  <si>
    <t>Programa 18. Jóvenes experiencia cero</t>
  </si>
  <si>
    <t>Línea 2. Barrancabermeja territorialmente sostenible</t>
  </si>
  <si>
    <t>Transporte</t>
  </si>
  <si>
    <t xml:space="preserve">Programa 19. Movilidad Sostenible,  activa y segura </t>
  </si>
  <si>
    <t>IP 174. Número de acciones del Plan local de seguridad vial desarrolladas</t>
  </si>
  <si>
    <t>IP 175. Política pública de movilidad y seguridad vial formulada y presentada</t>
  </si>
  <si>
    <t>IP 176. Número de estrategias de gestión realizadas para construir el terminal de transporte terrestre</t>
  </si>
  <si>
    <t>IP 177. Metros lineales de cicloinfraestructura construida</t>
  </si>
  <si>
    <t>IP 178. Número de estrategias implementadas para fomentar el uso de modos de transporte sostenible</t>
  </si>
  <si>
    <t>IP 180. Número de acciones de fortalecimiento institucional ejecutadas</t>
  </si>
  <si>
    <t>IP 181. Kilómetros de vías urbanas pavimentadas y/o mejoradas</t>
  </si>
  <si>
    <t>Programa 20. Infraestructura para la movilidad vial</t>
  </si>
  <si>
    <t>IP 182. Kilómetros de vía terciaria mejorada</t>
  </si>
  <si>
    <t>IP 183. Kilómetros de placas huellas construidas en vías rurales</t>
  </si>
  <si>
    <t>IP 184. Metros lineales de taludes urbanos y rurales estabilizados</t>
  </si>
  <si>
    <t>IP 185. Metros lineales de andenes peatonales construidos</t>
  </si>
  <si>
    <t>IP 187. Número de estrategias implementadas para fortalecer la plataforma tecnológica</t>
  </si>
  <si>
    <t>Tecnologías de la información y las comunicaciones</t>
  </si>
  <si>
    <t>Programa 21. Distrito Tec Barrancabermeja una ciudad conectada</t>
  </si>
  <si>
    <t>IP 188. Número de espacios digitales existentes activados</t>
  </si>
  <si>
    <t>IP 189. Número de zonas wifi en funcionamiento</t>
  </si>
  <si>
    <t>IP 190. Número de acciones de formación virtual realizadas</t>
  </si>
  <si>
    <t>IP 191. Número de acciones de fortalecimiento institucional ejecutadas</t>
  </si>
  <si>
    <t>Ambiente y desarrollo sostenible</t>
  </si>
  <si>
    <t>Programa 22. Barrancabermeja biodiversa y sostenible</t>
  </si>
  <si>
    <t>IP 193. Número de acciones implementadas para la medición de la calidad del aire y el ruido</t>
  </si>
  <si>
    <t>IP 194. Programa para la gestión sostenible del uso del suelo implementado</t>
  </si>
  <si>
    <t>IP 196. Número de acciones implementadas para la gestión integral de los residuos sólidos</t>
  </si>
  <si>
    <t>IP 197. Número de acciones implementadas para la educación y cultura ambiental</t>
  </si>
  <si>
    <t>IP 198. Número de estrategias implementadas para la gestión del riesgo y cambio climático</t>
  </si>
  <si>
    <t>IP 199. Estrategia para la producción limpia implementada</t>
  </si>
  <si>
    <t>IP 200. Número de acciones de fortalecimiento institucional ejecutadas</t>
  </si>
  <si>
    <t>Línea 3. Barrancabermeja competitiva para el desarrollo local y regional</t>
  </si>
  <si>
    <t>Agricultura y desarrollo rural</t>
  </si>
  <si>
    <t>Programa 23. Inclusión productiva de productores rurales y  pescadores artesanales</t>
  </si>
  <si>
    <t>IP 202. Número de estrategias de comercialización implementadas</t>
  </si>
  <si>
    <t>IP 203. Número de estrategias implementadas para la generación de proyectos productivos, de desarrollo rural y/o servicios de apoyo financiero para productores agropecuarios y pescadores artesanales con enfoque diferencial</t>
  </si>
  <si>
    <t>IP 204. Número de hectáreas intervenidas para la implementación de proyectos productivos</t>
  </si>
  <si>
    <t>IP 206. Número de unidades productivas caracterizadas</t>
  </si>
  <si>
    <t>IP 207. Política pública agropecuaria y de pesca artesanal presentada</t>
  </si>
  <si>
    <t>Programa 24. Desarrollo de los sectores agropecuario y  pesquero artesanal</t>
  </si>
  <si>
    <t>IP 208. Instancias de participación ciudadana agropecuarias apoyadas</t>
  </si>
  <si>
    <t>IP 209. Número de proyectos de Investigación e innovación apoyados</t>
  </si>
  <si>
    <t>IP 210. Estrategia de integración productiva local, regional y/o nacional diseñada</t>
  </si>
  <si>
    <t>IP 212. Número de eventos realizados</t>
  </si>
  <si>
    <t>IP 213. Estrategia de desarrollo rural local “Soy Rural” diseñada</t>
  </si>
  <si>
    <t>IP 215. Número de acciones de fortalecimiento institucional ejecutadas</t>
  </si>
  <si>
    <t>Comercio, industria y turismo</t>
  </si>
  <si>
    <t xml:space="preserve">Programa 25. Infraestructura estratégica para el fortalecimiento comercial, industrial y turístico </t>
  </si>
  <si>
    <t>IP 217. Marca de ciudad para la promoción del distrito actualizada e implementada</t>
  </si>
  <si>
    <t>Programa 26 Barrancabermeja competitiva</t>
  </si>
  <si>
    <t>IP 218. Estrategia de cooperación internacional para el fortalecimiento de los sectores económicos realizada</t>
  </si>
  <si>
    <t>IP 220. Número de iniciativas turísticas, ecológicas, deportivas o biodiversas apoyadas</t>
  </si>
  <si>
    <t>IP 221. Número de estrategias de promoción del comercio y la industria realizadas</t>
  </si>
  <si>
    <t>IP 222. Número de estrategias de fortalecimiento institucional ejecutadas</t>
  </si>
  <si>
    <t>Programa 27. Integración regional productiva</t>
  </si>
  <si>
    <t>IP 224. Política Pública económica regional formulada y presentada</t>
  </si>
  <si>
    <t>IP 225. Número de planes de fortalecimiento a areneros y chircaleros implementadas</t>
  </si>
  <si>
    <t>Minas y energía</t>
  </si>
  <si>
    <t xml:space="preserve">Programa 28. Desarrollo y aprovechamiento de los recursos mineros </t>
  </si>
  <si>
    <t>IP 226. Número de empresas que vinculan energía alternativa en su proceso productivo</t>
  </si>
  <si>
    <t>Programa 29. Promoción, desarrollo y utilización de las fuentes no convencionales de energía</t>
  </si>
  <si>
    <t>IP 228. Número de estrategias para el apoyo al Emprendimiento y Tecnología creadas</t>
  </si>
  <si>
    <t>Ciencia, tecnología e innovación</t>
  </si>
  <si>
    <t>Programa 30. Barrancabermeja Innovación y Tecnología -  BIT</t>
  </si>
  <si>
    <t>IP 229. Número de iniciativas de emprendimiento apoyadas</t>
  </si>
  <si>
    <t>IP 230. Número de personas impactadas con los programas de formación BIT</t>
  </si>
  <si>
    <t>IP 231. Número de iniciativas de Ciencia, Tecnología e Innovación apoyadas</t>
  </si>
  <si>
    <t>Programa 31. Tecnología al servicio del sector productivo</t>
  </si>
  <si>
    <t>IP 233. Número de alianzas implementadas entre instituciones educativas, Estado y sector empresarial para el desarrollo tecnológico, la innovación y la optimización de procesos industriales y empresariales</t>
  </si>
  <si>
    <t>Línea 4. Barrancabermeja administración moderna, segura y que convive en paz</t>
  </si>
  <si>
    <t>Gobierno territorial</t>
  </si>
  <si>
    <t xml:space="preserve">Programa 32. Administración moderna, eficiente, segura y comprometida con el territorio
</t>
  </si>
  <si>
    <t>IP 236. Número de acciones desarrolladas para fortalecer el sistema de gestión documental</t>
  </si>
  <si>
    <t>IP 237. Número de acciones de fortalecimiento institucional ejecutadas</t>
  </si>
  <si>
    <t>IP 239. Estrategia de rediseño institucional de la administración distrital realizada</t>
  </si>
  <si>
    <t>IP 240. Estudio de ubicación y pertinencia del CAD realizado</t>
  </si>
  <si>
    <t>IP 241. Número de bienes inmuebles caracterizados</t>
  </si>
  <si>
    <t>IP 242. Política de control interno implementada</t>
  </si>
  <si>
    <t>IP 244. Estatuto tributario actualizado</t>
  </si>
  <si>
    <t>Programa 33.  Fortalecimiento fiscal y sostenible de las finanzas públicas</t>
  </si>
  <si>
    <t>IP 245. Estrategia de incentivos tributarios al sector empresarial implementada</t>
  </si>
  <si>
    <t>IP 246. Estrategia de reducción de gastos implementada</t>
  </si>
  <si>
    <t>IP 247. Estrategia de recuperación de recursos y finanzas implementada</t>
  </si>
  <si>
    <t>IP 249. Porcentaje de cumplimiento de las acciones de Defensa Judicial</t>
  </si>
  <si>
    <t>Programa 34. Asistencia jurídica y defensa judicial</t>
  </si>
  <si>
    <t>IP 251. Plan anual actualizado e implementado</t>
  </si>
  <si>
    <t>Programa 35. Entornos seguros para la convivencia y seguridad ciudadana</t>
  </si>
  <si>
    <t>IP 252. Plan anual de promoción de la sana convivencia y cultura ciudadana mantenido</t>
  </si>
  <si>
    <t>IP 253. Estrategia para fortalecer los espacios promotores de convivencia y atención realizada</t>
  </si>
  <si>
    <t>IP 254. Ampliación y/o adecuación de los espacios promotores de convivencia y atención realizada</t>
  </si>
  <si>
    <t>IP 256. Número de acciones tecnológicas para la seguridad implementadas</t>
  </si>
  <si>
    <t>IP 257. Plan de intervención integral de entornos escolares creado e implementado</t>
  </si>
  <si>
    <t>IP 258. Número de parques y zonas críticas intervenidas desde la seguridad y convivencia</t>
  </si>
  <si>
    <t>IP 260. Plan maestro de espacio público actualizado e implementado</t>
  </si>
  <si>
    <t>IP 261. Número de iniciativas de fortalecimiento a veedurías y organismos de control social implementadas</t>
  </si>
  <si>
    <t>Programa 36. Gobierno participativo para la ciudadanía</t>
  </si>
  <si>
    <t>IP 263. Política pública religiosa creada y presentada</t>
  </si>
  <si>
    <t>IP 264. Número de acciones de fortalecimiento a organismos de acción comunal realizadas</t>
  </si>
  <si>
    <t>Programa 37. Fortalecimiento comunitario y comunal</t>
  </si>
  <si>
    <t>IP 265. Número de acciones de fortalecimiento a Juntas Administradoras Locales del sector rural y urbano realizadas</t>
  </si>
  <si>
    <t>IP 266. Propuesta de actualización del fondo de desarrollo comunitario presentada</t>
  </si>
  <si>
    <t>IP 268. Número de eventos de exaltación del sector comunal realizados</t>
  </si>
  <si>
    <t>Programa 38. Distrito digital</t>
  </si>
  <si>
    <t>IP 270. Aplicación digital de acceso a servicios institucionales en funcionamiento</t>
  </si>
  <si>
    <t>Justicia y del derecho</t>
  </si>
  <si>
    <t>Programa 39  Fortalecimiento a las instituciones de seguridad y justicia, fuerza pública y organismos de socorro</t>
  </si>
  <si>
    <t>IP 272. Mejoramiento del laboratorio de criminalística realizado</t>
  </si>
  <si>
    <t>IP 273. Número de planes de capacitación al cuerpo policivo y judicial realizados</t>
  </si>
  <si>
    <t>IP 275. Número de estrategias realizadas que garanticen la planeación, articulación y operación integrada entre policía, fiscalía e instituciones judiciales</t>
  </si>
  <si>
    <t>IP 276. Número de organismos de seguridad, convivencia e instituciones de interés público apoyados</t>
  </si>
  <si>
    <t>IP 277. Número de acciones de fortalecimiento institucional ejecutadas</t>
  </si>
  <si>
    <t>IP 278. Porcentaje de comisarías de familia e inspecciones de policía fortalecidas</t>
  </si>
  <si>
    <t xml:space="preserve">Programa 40. Acceso a la justicia, garantía de derechos y atención integral con enfoque diferencial y de género </t>
  </si>
  <si>
    <t>IP 279. Plan de capacitación diseñado e implementado a comisarías sobre el manejo de las mujeres víctimas y su familia en concordancia con la ley 1257 de 2008</t>
  </si>
  <si>
    <t>IP 282. Estrategia de apoyo a los espacios de diálogos de paz y convivencia ciudadana diseñada y en funcionamiento</t>
  </si>
  <si>
    <t>IP 283. Plan para la protección de líderes y lideresas con enfoque diferencial diseñado e implementado</t>
  </si>
  <si>
    <t>IP 284. Sistema de Responsabilidad Penal para Adolescentes - SRPA en funcionamiento</t>
  </si>
  <si>
    <t>IP 285. Número de acciones realizadas de atención jurídica, psicosocial e integral a víctimas del conflicto armado con enfoque diferencial y de género</t>
  </si>
  <si>
    <t>Programa 41. Barrancabermeja territorio constructor de paz</t>
  </si>
  <si>
    <t>IP 286. Número de planes de reparación colectiva y/o retornos y reubicaciones implementados</t>
  </si>
  <si>
    <t>IP 287. Porcentaje de respuestas atendidas a fallos judiciales a favor de las víctimas del conflicto armado</t>
  </si>
  <si>
    <t>IP 289. Plan de atención territorial actualizado y en funcionamiento</t>
  </si>
  <si>
    <t>IP 290. Estrategia anual de apoyo al funcionamiento del CRAV implementada</t>
  </si>
  <si>
    <t>IP 292. Política pública de víctimas del conflicto armado formulada y presentada</t>
  </si>
  <si>
    <t>IP 293. Estrategia de atención integral a las víctimas del conflicto armado mantenida</t>
  </si>
  <si>
    <t>IP 295. Número de acciones de atención integral a personas reincorporadas, reinsertadas y excombatientes realizadas</t>
  </si>
  <si>
    <t>IP 296. Número de acciones de atención integral a población refugiada, migrante y retornada realizadas</t>
  </si>
  <si>
    <t>IP 297. Número de acciones de atención integral a población víctima de trata de personas realizadas</t>
  </si>
  <si>
    <t>IP 298. Estrategia regional de promoción de una cultura de paz, reconciliación territorial y garantía de no repetición diseñada y en funcionamiento</t>
  </si>
  <si>
    <t>IP 299. Estrategia para la construcción del sistema georreferenciado de hábitat realizada</t>
  </si>
  <si>
    <t>Información estadística</t>
  </si>
  <si>
    <t>Programa 42. Medición y monitoreo estadístico como apuesta en la generación de información y de conocimiento</t>
  </si>
  <si>
    <t>IP 300. Sistema de medición y monitoreo colaborativo diseñado y en funcionamiento</t>
  </si>
  <si>
    <t>IP 301. Número de versiones de la cartilla Barrancabermeja en cifras realizadas</t>
  </si>
  <si>
    <t>Programa 42.  Medición y monitoreo estadístico como apuesta en la generación de información y de conocimiento</t>
  </si>
  <si>
    <t>Programa 43. Barrancabermeja un distrito comprometido con el ordenamiento y planificación territorial</t>
  </si>
  <si>
    <t>IP 303. Estrategia de implementación del POT desarrollada</t>
  </si>
  <si>
    <t>IP 304. División territorial del Distrito en localidades realizada</t>
  </si>
  <si>
    <t>IP 305. Estrategia de gestión para la implementación de catastro multipropósito realizada</t>
  </si>
  <si>
    <t>IP 306. Porcentaje de aumento en la implementación de la metodología del Sisbén IV por barrido</t>
  </si>
  <si>
    <t>IP 307. Promedio de personas atendidas por año</t>
  </si>
  <si>
    <t>IP 308. Porcentaje de actualización de la base de datos de estratificación</t>
  </si>
  <si>
    <t>IP 309. Conceptos de control urbano emitidos</t>
  </si>
  <si>
    <t>IP 310. Resoluciones emitidas de espacio público y publicidad</t>
  </si>
  <si>
    <t>IP 311. Número de asentamientos humanos legalizados urbanísticamente</t>
  </si>
  <si>
    <t>IP 312. Plan de Seguridad Alimentaria y Nutricional en funcionamiento</t>
  </si>
  <si>
    <t>IP 313. Porcentaje de actualización de la nomenclatura</t>
  </si>
  <si>
    <t>IP 314. Número de certificaciones emitidas de nomenclatura</t>
  </si>
  <si>
    <t>IP 315. Número de acciones de fortalecimiento institucional ejecutadas</t>
  </si>
  <si>
    <t>IP 316. Propuesta de modificación del Acuerdo Municipal 003 de 1998 realizada</t>
  </si>
  <si>
    <t>IP 317. Estrategia anual de apoyo al funcionamiento del Consejo Territorial de Planeación implementada</t>
  </si>
  <si>
    <t>IP 319. Número de rendiciones de cuentas hechas</t>
  </si>
  <si>
    <t>Ejecución de la meta</t>
  </si>
  <si>
    <t>Observaciones</t>
  </si>
  <si>
    <t xml:space="preserve">Fecha de
Inicio </t>
  </si>
  <si>
    <t>No. IP</t>
  </si>
  <si>
    <t>07. Secretaría de Infraestructura</t>
  </si>
  <si>
    <t>01. Secretaría de Educación</t>
  </si>
  <si>
    <t>02. Secretaría de Salud</t>
  </si>
  <si>
    <t>03. Secretaría de las mujeres y familia</t>
  </si>
  <si>
    <t>04. Secretaría del adulto mayor, juventud e inclusión social</t>
  </si>
  <si>
    <t>05. Secretaría de cultura, turismo y patrimonio</t>
  </si>
  <si>
    <t>06. Empresa de desarrollo urbano y vivienda de interés social de Barrancabermeja – EDUBA.</t>
  </si>
  <si>
    <t>21. Secretaría de Espacio Público</t>
  </si>
  <si>
    <t>08. Instituto para el Fomento del Deporte y la Recreación en Barrancabermeja Inderba</t>
  </si>
  <si>
    <t>09. Secretaría de empresa, empleo y emprendimiento</t>
  </si>
  <si>
    <t>10. Inspección de Tránsito y Transporte de Barrancabermeja - ITTB</t>
  </si>
  <si>
    <t>11. Secretaría TIC-CeI</t>
  </si>
  <si>
    <t>12. Secretaría de Medio Ambiente</t>
  </si>
  <si>
    <t>13. Secretaría de Agricultura y desarrollo rural</t>
  </si>
  <si>
    <t>14. Secretaría de talento humano</t>
  </si>
  <si>
    <t>22. Secretaría de Planeación</t>
  </si>
  <si>
    <t>15. Secretaría del recurso físico</t>
  </si>
  <si>
    <t>16. Oficina Asesora de Control Interno</t>
  </si>
  <si>
    <t>17. Oficina Asesora de Prensa</t>
  </si>
  <si>
    <t>18. Secretaría de hacienda</t>
  </si>
  <si>
    <t>19. Secretaría jurídica</t>
  </si>
  <si>
    <t xml:space="preserve">20. Secretaría del Interior </t>
  </si>
  <si>
    <t>PRESUPUESTADO</t>
  </si>
  <si>
    <t>OBLIGACIONES</t>
  </si>
  <si>
    <t>TOTAL PRESUPUESTADO</t>
  </si>
  <si>
    <t>TOTAL OBLIGACIONES</t>
  </si>
  <si>
    <t>COMPROMISOS</t>
  </si>
  <si>
    <t>TOTAL COMPROMISOS</t>
  </si>
  <si>
    <t>P_Recursos propios 2022</t>
  </si>
  <si>
    <t>P_SGP Educación 2022</t>
  </si>
  <si>
    <t>P_SGP Salud 2022</t>
  </si>
  <si>
    <t>P_SGP APSB 2022</t>
  </si>
  <si>
    <t>P_SGP Cultura 2022</t>
  </si>
  <si>
    <t>P_SGP Deporte 2022</t>
  </si>
  <si>
    <t>P_SGP Libre Inversión 2022</t>
  </si>
  <si>
    <t>P_SGP Alimentación Escolar 2022</t>
  </si>
  <si>
    <t>P_SGP Municipios Río Magdalena 2022</t>
  </si>
  <si>
    <t>P_SGP Primera Infancia 2022</t>
  </si>
  <si>
    <t>P_Regalías 2022</t>
  </si>
  <si>
    <t>P_Cofinanciación Departamento 2022</t>
  </si>
  <si>
    <t>P_Cofinanciación Nación 2022</t>
  </si>
  <si>
    <t>P_Crédito 2022</t>
  </si>
  <si>
    <t>P_Otros 2022</t>
  </si>
  <si>
    <t>C_Recursos propios 2022</t>
  </si>
  <si>
    <t>C_SGP Educación 2022</t>
  </si>
  <si>
    <t>C_SGP Salud 2022</t>
  </si>
  <si>
    <t>C_SGP APSB 2022</t>
  </si>
  <si>
    <t>C_SGP Cultura 2022</t>
  </si>
  <si>
    <t>C_SGP Deporte 2022</t>
  </si>
  <si>
    <t>C_SGP Libre Inversión 2022</t>
  </si>
  <si>
    <t>C_SGP Alimentación Escolar 2022</t>
  </si>
  <si>
    <t>C_SGP Municipios Río Magdalena 2022</t>
  </si>
  <si>
    <t>C_SGP Primera Infancia 2022</t>
  </si>
  <si>
    <t>C_Regalías 2022</t>
  </si>
  <si>
    <t>C_Cofinanciación Departamento 2022</t>
  </si>
  <si>
    <t>C_Cofinanciación Nación 2022</t>
  </si>
  <si>
    <t>C_Crédito 2022</t>
  </si>
  <si>
    <t>C_Otros 2022</t>
  </si>
  <si>
    <t>O_Recursos propios 2022</t>
  </si>
  <si>
    <t>O_SGP Educación 2022</t>
  </si>
  <si>
    <t>O_SGP Salud 2022</t>
  </si>
  <si>
    <t>O_SGP APSB 2022</t>
  </si>
  <si>
    <t>O_SGP Cultura 2022</t>
  </si>
  <si>
    <t>O_SGP Deporte 2022</t>
  </si>
  <si>
    <t>O_SGP Libre Inversión 2022</t>
  </si>
  <si>
    <t>O_SGP Alimentación Escolar 2022</t>
  </si>
  <si>
    <t>O_SGP Municipios Río Magdalena 2022</t>
  </si>
  <si>
    <t>O_SGP Primera Infancia 2022</t>
  </si>
  <si>
    <t>O_Regalías 2022</t>
  </si>
  <si>
    <t>O_Cofinanciación Departamento 2022</t>
  </si>
  <si>
    <t>O_Cofinanciación Nación 2022</t>
  </si>
  <si>
    <t>O_Crédito 2022</t>
  </si>
  <si>
    <t>O_Otros 2022</t>
  </si>
  <si>
    <t>IP 003. Número de estrategias implementadas para garantizar el funcionamiento de instituciones educativas oficiales</t>
  </si>
  <si>
    <t>IP 075. Porcentaje de cumplimento en la prestación de servicios de salud pagos en procedimientos contemplados en el PBS para la atención a población no asegurada, vulnerable y migrante</t>
  </si>
  <si>
    <t>IP 079. Programa de Atención Primaria en Salud APS implementada</t>
  </si>
  <si>
    <t>IP 088. Sistema de emergencia médica SEM implementado</t>
  </si>
  <si>
    <t>IP 099. Porcentaje de personas habitantes de calle que acceden a los servicios de salud</t>
  </si>
  <si>
    <t>IP 104. Número  de entidades prestadoras de servicios de salud pública mejoradas y/o construidas</t>
  </si>
  <si>
    <t>IP 130. Número de estrategias implementadas de apoyo para artistas, creadores y gestores culturales</t>
  </si>
  <si>
    <t>IP 140. Número de predios titulados</t>
  </si>
  <si>
    <t>IP 142. Metros cuadrados de espacio público construidos y/o mantenidos</t>
  </si>
  <si>
    <t>IP 143. Número de acciones realizadas para el acceso a servicios públicos domiciliarios</t>
  </si>
  <si>
    <t>IP 164. Estrategia implementada de generación y formalización de empleo que involucre poblaciones vulnerables con enfoque diferencial</t>
  </si>
  <si>
    <t xml:space="preserve">IP 170. Número de personas jóvenes sin experiencia colocadas en trabajo formal </t>
  </si>
  <si>
    <t>IP 171. Número de emprendimientos de personas jóvenes sin experiencia apoyados</t>
  </si>
  <si>
    <t>IP 172. Número de eventos de promoción realizados</t>
  </si>
  <si>
    <t>IP 173. Número de estrategias de sensibilización a los actores viales realizas</t>
  </si>
  <si>
    <t>IP 179. Porcentaje de rutas de transporte público terrestre modificadas</t>
  </si>
  <si>
    <t>IP 186. Número de estrategias de gestión realizadas para la descongestión vehicular</t>
  </si>
  <si>
    <t>IP 192. Número de acciones implementadas para la gestión integral del recurso hídrico</t>
  </si>
  <si>
    <t>IP 195. Número de acciones implementadas para la biodiversidad y servicios ecosistémicos</t>
  </si>
  <si>
    <t>IP 201. Número de estrategias implementadas para la promoción, fortalecimiento del servicio de asistencia técnica y extensión agropecuaria integral a productores agropecuarios y pescadores artesanales</t>
  </si>
  <si>
    <t>IP 205. Estrategia de Gestión para la formalización de predios rurales diseñada e iniciada</t>
  </si>
  <si>
    <t>IP 211. Porcentaje de cumplimiento de la estrategia de integración productiva local, regional y/o nacional</t>
  </si>
  <si>
    <t>IP 214. Porcentaje de cumplimiento de la estrategia de desarrollo rural local “Soy Rural”</t>
  </si>
  <si>
    <t>IP 216. Número de estrategias realizadas para la construcción o mejoramiento de infraestructura para el fortalecimiento comercial industrial y turístico</t>
  </si>
  <si>
    <t>IP 219. Estrategia de gestión para el desarrollo logístico y multimodal en Barrancabermeja realizada</t>
  </si>
  <si>
    <t>IP 223. Número de alianzas de integración regional realizadas</t>
  </si>
  <si>
    <t>IP 227. Número de estrategias para el uso de energía alternativa en los sectores salud, educación, industria, comercio, turismo y agropecuario</t>
  </si>
  <si>
    <t>IP 232. Número de estrategias desarrolladas para fomentar en empresas el uso de tecnologías limpias dentro de sus procesos productivos</t>
  </si>
  <si>
    <t>IP 234. Número de empresas que implementan tecnologías de optimización en sus procesos productivos</t>
  </si>
  <si>
    <t>IP 235. Número de planes implementados para la gestión estratégica del talento humano</t>
  </si>
  <si>
    <t>IP 238. Número de acciones anuales implementadas del Plan de anticorrupción y atención al ciudadano</t>
  </si>
  <si>
    <t>IP 243. Estrategia de comunicaciones mantenida</t>
  </si>
  <si>
    <t>IP 248. Estudio realizado para la revisión de acuerdos municipales que afecten la situación fiscal</t>
  </si>
  <si>
    <t>IP 250. Porcentaje de cumplimiento en la asistencia jurídica</t>
  </si>
  <si>
    <t>IP 255. Número de sistemas de información, control, comunicaciones y tecnología para fortalecer la seguridad y convivencia diseñados e implementados</t>
  </si>
  <si>
    <t>IP 259. Número de campañas implementadas para garantizar el goce y disfrute del espacio público</t>
  </si>
  <si>
    <t>IP 262. Estrategia de interacción permanente con la ciudadanía diseñada e implementada</t>
  </si>
  <si>
    <t>IP 267. Estrategia implementada para aumentar la participación de mujeres y jóvenes en los procesos comunitarios y comunales</t>
  </si>
  <si>
    <t>IP 269. Número de acciones de la política de gobierno digital ejecutadas</t>
  </si>
  <si>
    <t>IP 271. Número de espacios garantes del acceso a la justicia habilitados</t>
  </si>
  <si>
    <t>IP 274. Política de recompensas implementada</t>
  </si>
  <si>
    <t>IP 280. Estrategia integral diseñada e implementada de acceso y garantía de derechos con enfoque diferencial para las mujeres víctimas de violencias de género</t>
  </si>
  <si>
    <t>IP 281. Estrategia de gestión para la puesta en marcha de la oficina de asuntos étnicos realizada</t>
  </si>
  <si>
    <t>IP 288. Caracterización de la población víctima del conflicto armado actualizada</t>
  </si>
  <si>
    <t>IP 291. Número de eventos conmemorativos para las víctimas del conflicto armado apoyados</t>
  </si>
  <si>
    <t>IP 294. Estrategias de familias en acción y jóvenes en acción apoyadas</t>
  </si>
  <si>
    <t>IP 302. POT actualizado y presentado</t>
  </si>
  <si>
    <t>IP 318. Porcentaje de cumplimiento en los mecanismos de seguimiento y evaluación</t>
  </si>
  <si>
    <t>02. SALUD</t>
  </si>
  <si>
    <t>Dependecias</t>
  </si>
  <si>
    <t>03. MUJERES</t>
  </si>
  <si>
    <t>04. ADULTO MAYOR</t>
  </si>
  <si>
    <t>05. CULTURA</t>
  </si>
  <si>
    <t>06. EDUBA</t>
  </si>
  <si>
    <t>07. INFRAESTRUCTURA</t>
  </si>
  <si>
    <t>08. INDERBA</t>
  </si>
  <si>
    <t>09. EMPRESAS</t>
  </si>
  <si>
    <t>10. ITTB</t>
  </si>
  <si>
    <t>11. TIC</t>
  </si>
  <si>
    <t>12. MEDIO AMBIENTE</t>
  </si>
  <si>
    <t>13. AGRICULTURA</t>
  </si>
  <si>
    <t>14. TALENTO HUMANO</t>
  </si>
  <si>
    <t>15. RECURSOS FÍSICOS</t>
  </si>
  <si>
    <t>16. CONTROL INTERNO</t>
  </si>
  <si>
    <t>17. PRENSA</t>
  </si>
  <si>
    <t>18. HACIENDA</t>
  </si>
  <si>
    <t>19. JURÍDICA</t>
  </si>
  <si>
    <t>20. INTERIOR</t>
  </si>
  <si>
    <t>21. ESPACIO PÚBLICO</t>
  </si>
  <si>
    <t>22. PLANEACIÓN</t>
  </si>
  <si>
    <t>Reportó</t>
  </si>
  <si>
    <t>PLAN OPERATIVO ANUAL DE INVERSIONES - POAI 2022</t>
  </si>
  <si>
    <t>Nombre del sector de inversión con el que se financiará la intervención</t>
  </si>
  <si>
    <t>Código del sector</t>
  </si>
  <si>
    <t>Nombre del Programa aprobado en el PDT</t>
  </si>
  <si>
    <t>Nombre del Programa según el Manual de Clasificación Programático del Gasto Público</t>
  </si>
  <si>
    <t>Codigo del Programa</t>
  </si>
  <si>
    <t>Nombre del Producto aprobado en el PDT</t>
  </si>
  <si>
    <t>Dependencia responsable</t>
  </si>
  <si>
    <t>Nombre del Producto según el Catálogo de Productos de la MGA</t>
  </si>
  <si>
    <t>Codigo del Producto según Catálogo de productos de la MGA</t>
  </si>
  <si>
    <t>INDICADOR DE PRODUCTO PDT</t>
  </si>
  <si>
    <t>Indicador de Producto según Catálogo de Productos de la MGA</t>
  </si>
  <si>
    <t>Codigo del indicador de Producto Según el Catálogo de Productos de la MGA</t>
  </si>
  <si>
    <t>CODIGO BPIN</t>
  </si>
  <si>
    <t>NOMBRE DEL PROYECTO</t>
  </si>
  <si>
    <t>Recursos propios 2022</t>
  </si>
  <si>
    <t>SGP Educación 2022 (valores en pesos)</t>
  </si>
  <si>
    <t xml:space="preserve"> SGP Salud 2022 (valores en pesos)</t>
  </si>
  <si>
    <t>SGP APSB 2022</t>
  </si>
  <si>
    <t>SGP Cultura 2022</t>
  </si>
  <si>
    <t>SGP Deporte 2022</t>
  </si>
  <si>
    <t>SGP Libre Inversión 2022</t>
  </si>
  <si>
    <t>SGP Alimentación Escolar 2022</t>
  </si>
  <si>
    <t>SGP Municipios Río Magdalena 2022</t>
  </si>
  <si>
    <t>SGP Primera Infancia 2022</t>
  </si>
  <si>
    <t xml:space="preserve"> Regalías 2022</t>
  </si>
  <si>
    <t>Cofinanciación Departamento 2022</t>
  </si>
  <si>
    <t>Cofinanciación Nación 2022</t>
  </si>
  <si>
    <t>Crédito 2022</t>
  </si>
  <si>
    <t>Otros 2022</t>
  </si>
  <si>
    <t>Total  2022</t>
  </si>
  <si>
    <t>Calidad, cobertura y fortalecimiento de la educación inicial, prescolar, básica y media (2201)</t>
  </si>
  <si>
    <t>Producto 002. Acceso y permanencia en educación inicial, prescolar, básica y media</t>
  </si>
  <si>
    <t>Secretaría de Educación</t>
  </si>
  <si>
    <t>Servicio educativo (2201071)</t>
  </si>
  <si>
    <t xml:space="preserve">IP 003. Número de estrategias implementadas para garantizar el funcionamiento de instituciones educativas oficiales </t>
  </si>
  <si>
    <t>Establecimientos educativos en operación (220107100)</t>
  </si>
  <si>
    <t>Mantenimiento del pago de nómina del personal docente, directivo docente y administrativos del sector educativo oficial del distrito de Barrancabermeja, Santander</t>
  </si>
  <si>
    <t>Implementación de estrategias para garantizar el funcionamiento de los establecimientos educativos del sector educativo oficial del distrito de Barrancabermeja, Santander</t>
  </si>
  <si>
    <t>Servicio de fomento para el acceso a la educación inicial, preescolar, básica y media. (2201017)</t>
  </si>
  <si>
    <t>Personas beneficiadas con estrategias de fomento para el acceso a la educación inicial, preescolar, básica y media.  (220101700)</t>
  </si>
  <si>
    <t xml:space="preserve">
2020680810117</t>
  </si>
  <si>
    <t>Fortalecimiento de las estrategias que garantizan el acceso y permantencia de la población estudiantil del sector educativo oficial del distrito de Barrancabermeja, Santander</t>
  </si>
  <si>
    <t xml:space="preserve"> 
2020680810115</t>
  </si>
  <si>
    <t>Prestación de Servicios de Alimentación Escolar a la población estudiantil del sector educativo oficial del Distrito de Barrancabermeja, Santander</t>
  </si>
  <si>
    <t>Prestación de Servicio de Transporte Escolar a Estudiantes del sector educativo oficial del Distrito de Barrancabermeja, Santander</t>
  </si>
  <si>
    <t>Producto 003. Fortalecimiento institucional del sector público educativo</t>
  </si>
  <si>
    <t>Fortalecimiento institucional del sector educativo oficial del distrito de Barrancabermeja, Santander</t>
  </si>
  <si>
    <t>Servicio de evaluación de la calidad de la educación inicial, preescolar, básica y media (2201073)</t>
  </si>
  <si>
    <t>Estudiantes de media evaluados con pruebas nacionales (220107304)</t>
  </si>
  <si>
    <t xml:space="preserve">
2020680810056</t>
  </si>
  <si>
    <t>Producto 004. Implementación de la inclusión y equidad en la educación con enfoque diferencial</t>
  </si>
  <si>
    <t>Mejoramiento de los procesos educativos en inclusión y equidad en los establecimientos educativos oficiales en el distrito de Barrancabermeja, Santander</t>
  </si>
  <si>
    <t>Producto 005. Mejoramiento de la calidad educativa</t>
  </si>
  <si>
    <t>En formulación</t>
  </si>
  <si>
    <t>Mejoramiento de la calidad educativa mediante el desarrollo de estrategias que fortalezca el proceso educativo en el distrito de Barrancabermeja, Santander</t>
  </si>
  <si>
    <t>Producto 006. Formación y capacitación para docentes y directivos docentes</t>
  </si>
  <si>
    <t>Servicio de fortalecimiento a las capacidades de los docentes de educación Inicial, preescolar, básica y media (2201074)</t>
  </si>
  <si>
    <t>Docentes y agentes educativos  de educación inicial, preescolar, básica y media beneficiados con estrategias de mejoramiento de sus capacidades (220107400)</t>
  </si>
  <si>
    <t>Desarrollo del plan de  formación de docentes y directivos docentes del sector educativo oficial del distrito de Barrancabermeja, Santander</t>
  </si>
  <si>
    <t>Producto 007. Fortalecimiento a la educación inicial</t>
  </si>
  <si>
    <t>Servicio de asistencia técnica en educación inicial, preescolar, básica y media (2201006)</t>
  </si>
  <si>
    <t>Entidades con asistencia técnica en educación inicial (220100605)</t>
  </si>
  <si>
    <t>Fortalecimiento de la educación inicial en el marco de la atención integral de los niños y niñas del distrito de Barrancabermeja, Santander</t>
  </si>
  <si>
    <t>Ambientes de aprendizaje para la educación inicial preescolar, básica y media dotados (2201070)</t>
  </si>
  <si>
    <t>Ambientes de aprendizaje dotados (220107000)</t>
  </si>
  <si>
    <t>Calidad y fomento de la educación superior (2202)</t>
  </si>
  <si>
    <t>Producto 008. Acceso a la educación superior con inclusión.</t>
  </si>
  <si>
    <t>Servicio de fomento para el acceso a la educación superior o terciaria (2202005)</t>
  </si>
  <si>
    <t>Beneficiarios de estrategias o programas de  fomento para el acceso a la educación superior o terciaria (220200500)</t>
  </si>
  <si>
    <t xml:space="preserve">
2020680810048</t>
  </si>
  <si>
    <t>Apoyo para fomentar el acceso a la educación superior con inclusión con "Becas que cambian vidas" en el distrito de Barrancabermeja, Santander</t>
  </si>
  <si>
    <t>Producto 009. Articulación entre Instituciones de Educación para el Trabajo y Desarrollo Humano (ETDH), las Instituciones de Educación Superior (IES) y el sector productivo.</t>
  </si>
  <si>
    <t>Servicio de mejoramiento de la calidad de la educación para el trabajo y el desarrollo humano (2202011)</t>
  </si>
  <si>
    <t>Instituciones de formación para el trabajo y el desarrollo humano con asistencia técnica (220201102)</t>
  </si>
  <si>
    <t>Implementación de alianzas estratégicas para fomentar la articulación entre Instituciones de Educación Superior, instituciones de Educación para el Trabajo y Desarrollo Humano y el sector productivo en el distrito de Barrancabermeja, Santander</t>
  </si>
  <si>
    <t>Salud pública (1905)</t>
  </si>
  <si>
    <t>Producto 010. Políticas e intervenciones transectoriales para la promoción, prevención de la salud, acceso a una atención integrada y control de enfermedades no transmisibles</t>
  </si>
  <si>
    <t>Secretaría de Salud</t>
  </si>
  <si>
    <t>Servicio de promoción de la salud y prevención de riesgos asociados a condiciones no transmisibles (1905031)</t>
  </si>
  <si>
    <t>Campañas de promoción de la salud  y prevención de riesgos asociados a condiciones no transmisibles implementadas (190503100)</t>
  </si>
  <si>
    <t>Desarrollo plan decenal de salud publica de intervenciones colectivas o individuales de alta externalidad en salud, en el Distrito de Barrancabermeja, Departamento de Santander</t>
  </si>
  <si>
    <t>Servicio de gestión del riesgo para abordar condiciones crónicas prevalentes (1905023)</t>
  </si>
  <si>
    <t>Campañas de gestión del riesgo para abordar condiciones crónicas prevalentes implementadas (190502300)</t>
  </si>
  <si>
    <t>Apoyo, vigilancia y gestion a la salud publica de ls dimensiones prioritarias y transversales enmarcadas en el plan decenal de salud publica en el Distrito de Barrancabermeja, departamento de Santander</t>
  </si>
  <si>
    <t>Producto 011. Seguridad alimentaria y nutricional</t>
  </si>
  <si>
    <t>Servicio de gestión del riesgo para temas de consumo, aprovechamiento biológico, calidad e inocuidad de los alimentos (1905028)</t>
  </si>
  <si>
    <t>Personas atendidas con campañas de gestión del riesgo para temas de consumo y aprovechamiento biológico de los alimentos, calidad e inocuidad de los alimentos  (190502801)</t>
  </si>
  <si>
    <t>Campañas de gestión del riesgo para temas de consumo, aprovechamiento biológico, calidad e inocuidad de los alimentos implementadas (190502800)</t>
  </si>
  <si>
    <t>Producto 012. Condiciones de salud y medio ambiente de trabajo de la población trabajadora formal e informal</t>
  </si>
  <si>
    <t>Servicio de gestión del riesgo para abordar situaciones prevalentes de origen laboral (1905025)</t>
  </si>
  <si>
    <t>Personas atendidas con campañas de gestión del riesgo para abordar situaciones prevalentes de origen laboral (190502501)</t>
  </si>
  <si>
    <t>Campañas de gestión del riesgo para abordar situaciones prevalentes de origen laboral implementadas (190502500)</t>
  </si>
  <si>
    <t>Producto 013. Ejercicio pleno y autónomo de los derechos sexuales y reproductivos de las personas, grupos y comunidades con enfoques de género y diferencial</t>
  </si>
  <si>
    <t>Servicio de gestión del riesgo en temas de salud sexual y reproductiva (1905021)</t>
  </si>
  <si>
    <t>Personas atendidas con campañas de gestión del riesgo en temas de salud sexual y reproductiva (190502101)</t>
  </si>
  <si>
    <t>Campañas de gestión del riesgo en temas de salud sexual y reproductiva implementadas (190502100)</t>
  </si>
  <si>
    <t xml:space="preserve">Producto 014. Gestión integral de los riesgos asociados a la salud mental y la convivencia social </t>
  </si>
  <si>
    <t>Servicio de gestión del riesgo en temas de trastornos mentales (1905022)</t>
  </si>
  <si>
    <t>Campañas de gestión del riesgo en temas de trastornos mentales implementadas (190502200)</t>
  </si>
  <si>
    <t>Formulación y elaboración de la política pública de salud mental, en el Distrito de Barrancabermeja, Departamento de Santander.</t>
  </si>
  <si>
    <t>Personas atendidad con campañas de gestión del riesgo en temas de trastornos mentales (190502201)</t>
  </si>
  <si>
    <t>Servicio de gestión del riesgo en temas de consumo de sustancias psicoactivas (1905020)</t>
  </si>
  <si>
    <t>Campañas de gestión del riesgo en temas de consumo de sustancias psicoactivas implementadas (190502000)</t>
  </si>
  <si>
    <t>Personas atendidas con campañas de gestión del riesgo en temas de consumo de sustancias psicoactivas (190502001)</t>
  </si>
  <si>
    <t xml:space="preserve">Producto 015. Mitigación de la inequidad social y sanitaria en población vulnerable con enfoque diferencial </t>
  </si>
  <si>
    <t>Documentos de lineamientos técnicos (1905014)</t>
  </si>
  <si>
    <t>Documentos de lineamientos técnicos elaborados (190501400)</t>
  </si>
  <si>
    <t>Personas atendidas con campañas de promoción sobre condiciones crónicas prevalentes (190502301)</t>
  </si>
  <si>
    <t xml:space="preserve">Producto 016. Salud Ambiental </t>
  </si>
  <si>
    <t>Servicio de gestión del riesgo para abordar situaciones de salud relacionadas con condiciones ambientales (1905024)</t>
  </si>
  <si>
    <t>Personas atendidas con campañas de gestión del riesgo para abordar situaciones de salud relacionadas con condiciones ambientales (190502401)</t>
  </si>
  <si>
    <t>Campañas de gestión del riesgo para abordar situaciones de salud relacionadas con condiciones ambientales implementadas (190502400)</t>
  </si>
  <si>
    <t xml:space="preserve">Producto 017. Promoción del autocuidado y prevención de enfermedades transmisibles </t>
  </si>
  <si>
    <t>Servicio de gestión del riesgo para enfermedades emergentes, reemergentes y desatendidas (1905026)</t>
  </si>
  <si>
    <t>Personas atendidas con campañas de gestión del riesgo para enfermedades emergentes, reemergentes y desatendidas (190502601)</t>
  </si>
  <si>
    <t>Servicio de gestión del riesgo para enfermedades inmunoprevenibles (1905027)</t>
  </si>
  <si>
    <t>Personas atendidas con campañas de gestión del riesgo para enfermedades inmunoprevenibles (190502701)</t>
  </si>
  <si>
    <t>Servicio de suministro de insumos para el manejo de eventos de interés en salud pública (1905029)</t>
  </si>
  <si>
    <t>Personas en capacidad de ser atendidas (190502901)</t>
  </si>
  <si>
    <t>Campañas de gestión del riesgo para enfermedades emergentes, reemergentes y desatendidas implementadas (190502600)</t>
  </si>
  <si>
    <t>Aseguramiento y prestación integral de servicios de salud (1906)</t>
  </si>
  <si>
    <t xml:space="preserve">Producto 018. Salud Humana </t>
  </si>
  <si>
    <t>Servicio de atención en salud a la población (1906004)</t>
  </si>
  <si>
    <t>IP 075. Porcentaje de cumplimiento en la  prestación de servicios de salud pagos en procedimientos contemplados en el PBS para la atención a población no asegurada, vulnerable y migrante</t>
  </si>
  <si>
    <t>Personas atendidas con servicio de salud (190600400)</t>
  </si>
  <si>
    <t>Fortalecimiento, mejoramiento y vigilancia en la prestacion de los servicios de salud, en el Distrito de Barrancabermeja, Departamento de Santander</t>
  </si>
  <si>
    <t xml:space="preserve">Producto 019. Facilidad de acceso a los planes de beneficios y la cobertura mínima en salud </t>
  </si>
  <si>
    <t>Personas afiliadas en servicio de salud (190600401)</t>
  </si>
  <si>
    <t>Fortalecimiento y vigilancia de la autoridad sanitaria para el aseguramiento en salud, en el Distrito de Barrancabermeja, Departamento de Santander</t>
  </si>
  <si>
    <t>Servicio de información para las instituciones públicas prestadoras de salud y la dirección de la entidad territorial implementado (1906031)</t>
  </si>
  <si>
    <t>Sistema de información implementado (190603100)</t>
  </si>
  <si>
    <t>Servicio de promoción de afiliaciones al régimen contributivo del Sistema General de Seguridad Social de las personas con capacidad de pago (1906032)</t>
  </si>
  <si>
    <t>Personas con capacidad de pago afiliadas (190603200)</t>
  </si>
  <si>
    <t>Inspección, vigilancia y control (1903)</t>
  </si>
  <si>
    <t>Producto 020. Atención primaria en salud</t>
  </si>
  <si>
    <t>Servicio de implementación de estrategias para el fortalecimiento del control social en salud (1903025)</t>
  </si>
  <si>
    <t xml:space="preserve">IP 079. Programa de atención primaria en salud APS implementada </t>
  </si>
  <si>
    <t>estrategias para el fortalecimiento del control social en salud implementadas (190302500)</t>
  </si>
  <si>
    <t>Fortalecimiento y mejoramiento de la estrategia atencion primaria en salud en el Distrito de Barrancabermeja, Departamento de Santander</t>
  </si>
  <si>
    <t>Producto 021. Emergencias y Desastres en salud</t>
  </si>
  <si>
    <t>Servicio de atención en salud pública en situaciones de emergencias y desastres (1905030)</t>
  </si>
  <si>
    <t>Personas en capacidad de ser atendidas (190503000)</t>
  </si>
  <si>
    <t>Fortalecimiento del sistema de emergencias y desastres en salud del Distrito de Barrancabermeja, Departamento de Santander</t>
  </si>
  <si>
    <t>Servicio de educación informal en temas de salud pública (1905019)</t>
  </si>
  <si>
    <t>Personas capacitadas (190501900)</t>
  </si>
  <si>
    <t>Documentos de planeación (1905015)</t>
  </si>
  <si>
    <t>Documentos de planeación en salud pública para atención de emergencias y desastres elaborados (190501502)</t>
  </si>
  <si>
    <t xml:space="preserve">IP 088. Sistema de emergencia médica SEM implementado </t>
  </si>
  <si>
    <t xml:space="preserve">Producto 022. Promoción social en la comunidad </t>
  </si>
  <si>
    <t>Implementacion de acciones de promocion y participacion social en poblaciones vulnerables del Distrito de Barrancabermeja, Departamento de Santander</t>
  </si>
  <si>
    <t>IP 099. Porcentaje de personas  habitantes de calle que acceden a los servicios de salud</t>
  </si>
  <si>
    <t xml:space="preserve">Producto 023. Calidad de la atención en salud </t>
  </si>
  <si>
    <t>Hospitales de primer nivel de atención construidos y dotados (1906030)</t>
  </si>
  <si>
    <t xml:space="preserve">IP 104. Número  de entidades prestadoras de servicios de salud pública mejoradas y/o construidas </t>
  </si>
  <si>
    <t>Hospitales de primer nivel de atención construidos y dotados (190603000)</t>
  </si>
  <si>
    <t>Servicio de apoyo para la dotación hospitalaria (1906026)</t>
  </si>
  <si>
    <t>Equipos biomédicos adquiridos (190602602)</t>
  </si>
  <si>
    <t>Servicio de asistencia técnica a Instituciones Prestadoras de Servicios de Salud (1906029)</t>
  </si>
  <si>
    <t>Instituciones Prestadoras de Servicios de Salud asistidas técnicamente (190602900)</t>
  </si>
  <si>
    <t>Reportes de información entregados (190603101)</t>
  </si>
  <si>
    <t>Servicio de inspección, vigilancia y control (1903011)</t>
  </si>
  <si>
    <t>visitas realizadas (190301100)</t>
  </si>
  <si>
    <t>Promoción al acceso a la justicia (1202)</t>
  </si>
  <si>
    <t xml:space="preserve">Producto 117. Articulación de acciones de atención integral a personas en permanente desprotección en el marco de la corresponsabilidad con las entidades del gobierno nacional, departamental y otras entidades </t>
  </si>
  <si>
    <t>Secretaría de las mujeres y familia</t>
  </si>
  <si>
    <t>Servicio de promoción del acceso a la justicia (1202019)</t>
  </si>
  <si>
    <t>IP 294. Estrategias de familias en acción  y jóvenes en acción apoyadas</t>
  </si>
  <si>
    <t>Estrategias de acceso a la justicia desarrolladas (120201900)</t>
  </si>
  <si>
    <t>Apoyo para el fortalecimiento de los programas de la Dirección de Transferencias Monetarias Condicionadas para la operación de los programas Familias en acción, Jóvenes en acción y el Esquema de Compensación del IVA en el Distrito de Barrancabermeja</t>
  </si>
  <si>
    <t>Inclusión social y productiva para la población en situación de vulnerabilidad (4103)</t>
  </si>
  <si>
    <t>Producto 024. Mecanismos para beneficiar poblaciones vulnerables y comunidades etnicas con enfoque diferencial</t>
  </si>
  <si>
    <t>Servicio de gestión de oferta social para la población vulnerable (4103052)</t>
  </si>
  <si>
    <t>Beneficiarios de la oferta social atendidos (410305201)</t>
  </si>
  <si>
    <t>Desarrollo de acciones para eliminar las violencias contra las mujeres en el Distrito de Barrancabermeja</t>
  </si>
  <si>
    <t>Apoyo y atención integral a las mujeres en el Distrito de Barrancabermeja</t>
  </si>
  <si>
    <t>Implementación de acciones de la política pública de familias en el Distrito de Barrancabermeja</t>
  </si>
  <si>
    <t>Implementación de la política pública para la atención y prevención integral de los niños, niñas y adolescentes en el Distrito de Barrancabermeja </t>
  </si>
  <si>
    <t>Producto 026. Eventos conmemorativos</t>
  </si>
  <si>
    <t xml:space="preserve">Apoyo a las actividades y eventos conmemorativos dirigidos a la comunidad vulnerable - secretaria de las mujeres y la familia del Distrito de Barrancabermeja </t>
  </si>
  <si>
    <t>Producto 028. Fortalecimiento institucional del sector público de inclusión social</t>
  </si>
  <si>
    <t>Servicio de acompañamiento familiar y comunitario para la superación de la pobreza (4103050)</t>
  </si>
  <si>
    <t>Iniciativas de fortalecimiento comunitario apoyadas (410305009)</t>
  </si>
  <si>
    <t>Fortalecimiento técnico, jurídico y administrativo de la Secretaría de las Mujeres y Familia</t>
  </si>
  <si>
    <t>Producto 030. Transversalización de los derechos de la población vulnerable con enfoque diferencial</t>
  </si>
  <si>
    <t>Por certificar</t>
  </si>
  <si>
    <t>Formulación e implementación de una estrategia para la transversalización de derechos de la población vulnerable- Secretaría de las Mujeres y Familia del Distrito de Barrancabermeja</t>
  </si>
  <si>
    <t>Generación y formalización del empleo (3602)</t>
  </si>
  <si>
    <t>Producto 053. Empleo para jóvenes sin experiencia</t>
  </si>
  <si>
    <t>Secretaría del adulto mayor, juventud e inclusión social</t>
  </si>
  <si>
    <t>Servicio de colocación laboral (3602004)</t>
  </si>
  <si>
    <t xml:space="preserve">IP 170. Número de personas jóvenes sin experiencia colocadas en trabajo formal  </t>
  </si>
  <si>
    <t>Personas colocadas laboralmente (360200400)</t>
  </si>
  <si>
    <t>Apoyo para la implementación del programa de jóvenes experiencia cero</t>
  </si>
  <si>
    <t>Apoyo para el reconocimiento y participación de las juventudes en el Distrito de Barrancabermeja</t>
  </si>
  <si>
    <t>Apoyo y atención a los grupos afrocolombianos del Distrito de Barrancabermeja</t>
  </si>
  <si>
    <t>Apoyo y atención a la población indígena de Barrancabermeja</t>
  </si>
  <si>
    <t>Asistencia y atención a la población LGBTIQ+ del Distrito de Barrancabermeja</t>
  </si>
  <si>
    <t>Apoyo y fortalecimiento a organizaciones y familias con discapacidad en el Distrito de Barrancabermeja</t>
  </si>
  <si>
    <t>Atención integral de población en situación permanente de desprotección social y/o familiar (4104)</t>
  </si>
  <si>
    <t>Servicio de atención y protección integral al adulto mayor (4104008)</t>
  </si>
  <si>
    <t>Adultos mayores atendidos con servicios integrales (410400800)</t>
  </si>
  <si>
    <t>Apoyo y atención a las personas adultas mayores del Distrito de Barrancabermeja</t>
  </si>
  <si>
    <t>Servicio de articulación de oferta social para la población habitante de calle (4104026)</t>
  </si>
  <si>
    <t>Personas atendidas con oferta institucional (410402600)</t>
  </si>
  <si>
    <t>Apoyo y atención a la población  habitante de calle del Distrito de Barrancabermeja</t>
  </si>
  <si>
    <t>Apoyo y atención a la población en condición de pobreza extrema del Distrito de Barrancabermeja</t>
  </si>
  <si>
    <t>IP-112. Número de acciones de atención integral para juventudes realizadas.</t>
  </si>
  <si>
    <t xml:space="preserve">Apoyo a la creación y fortalecimiento de unidades productivas dirigidas a las comunidades vulnerables del distrito de Barrancabermeja
</t>
  </si>
  <si>
    <t xml:space="preserve">IP-113. Número de acciones de atención integral para poblaciones étnicas realizadas  </t>
  </si>
  <si>
    <t>IP-114. Número de acciones de atención integral para población LGBTIQ+ realizadas</t>
  </si>
  <si>
    <t xml:space="preserve">IP-115. Número de acciones de atención integral para personas con discapacidad realizadas </t>
  </si>
  <si>
    <t xml:space="preserve">Apoyo a las actividades y eventos conmemorativos dirigidos a la comunidad vulnerable - secretaria de adulto mayor, juventud e inclusión social del Distrito de Barrancabermeja </t>
  </si>
  <si>
    <t>Producto 027. Creación o actualización de políticas públicas para la atención integral de poblaciones vulnerables con enfoque diferencial</t>
  </si>
  <si>
    <t>Fortalecimiento técnico, jurídico y administrativo de la Secretaría de Desarrollo Económico y Social del Distrito de Barrancabermeja</t>
  </si>
  <si>
    <t>NUEVO (EN PROCESO DE REGISTRO)</t>
  </si>
  <si>
    <t>Formulación e implementación de una estrategia para la transversalización de derechos de la población vulnerable- Secretaría del Adulto Mayor, Juventud e Inclusión Social del Distrito de Barrancabermeja </t>
  </si>
  <si>
    <t>Promoción y acceso efectivo a procesos culturales y artísticos (3301)</t>
  </si>
  <si>
    <t xml:space="preserve">Producto 031. Fomento de las ofertas artísticas y culturales </t>
  </si>
  <si>
    <t>Secretaría de cultura, turismo y patrimonio</t>
  </si>
  <si>
    <t>Servicio de promoción de actividades culturales (331053)</t>
  </si>
  <si>
    <t>Personas beneficiadas (330112200)</t>
  </si>
  <si>
    <t>Apoyo al desarrollo de acciones para implementar el Programa de apoyo, promoción y acceso efectivo a procesos culturales y artísticos en el distrito de Barrancabermeja, Santander.</t>
  </si>
  <si>
    <t>Promoción y acceso efectivo a procesos culturales y artísticos</t>
  </si>
  <si>
    <t>Servicio de acceso a materiales de lectura</t>
  </si>
  <si>
    <t>Fortalecimiento de bibliotecas y plan de lectura del distrito de Barrancabermeja, Santander</t>
  </si>
  <si>
    <t>Servicio de educación formal al sector artístico y cultural (331052)</t>
  </si>
  <si>
    <t xml:space="preserve">IP 130. Número de estrategias implementadas de apoyo para artistas, creadores y gestores culturales </t>
  </si>
  <si>
    <t>Apoyo y profesionalización de artistas, creadores y gestores culturales en el distrito de Barrancabermeja, Santander.</t>
  </si>
  <si>
    <t>Servicio de apoyo financiero al sector artístico y cultural (331054)</t>
  </si>
  <si>
    <t>Fortalecimiento del Programa de Beneficios Económicos periódicos para artistas, creadoress y gestores culturales en el distrito de Barrancabermeja, Santander</t>
  </si>
  <si>
    <t>Producto 032. Fortalecimiento institucional del sector público de cultura</t>
  </si>
  <si>
    <t>Servicio de apoyo para la organización y la participación del sector artístico, cultural y la ciudadanía</t>
  </si>
  <si>
    <t>Consejos apoyados (330107408)</t>
  </si>
  <si>
    <t>Fortalecimiento técnico, jurídico y administrativo de la Secretaría de Cultura, Turismo y Patrimonio del Distrito de Barrancabermeja </t>
  </si>
  <si>
    <t>Documentos normativos (3301071)</t>
  </si>
  <si>
    <t>Documentos normativos realizados (330107100)</t>
  </si>
  <si>
    <t>Apoyo para la formulación del plan decenal de cultura y la actualización del plan municipal de cultura en el Distrito de Barrancabermeja</t>
  </si>
  <si>
    <t>Gestión, protección y salvaguardia del patrimonio cultural colombiano (3302)</t>
  </si>
  <si>
    <t>Producto 033. Bienes de interés cultural identificados y protegidos</t>
  </si>
  <si>
    <t>Servicio de protección del patrimonio arqueologico, antropologico e historico (3302041)</t>
  </si>
  <si>
    <t>Actos administrativos generados (330204100)</t>
  </si>
  <si>
    <t>Apoyar la formulación para la actualización de los Planes Especiales de Manejo y Protección -PEMP- de bienes inmuebles de interés cultural</t>
  </si>
  <si>
    <t>Documentos de lineamientos técnicos (3302002)</t>
  </si>
  <si>
    <t>Documentos técnicos sobre el patrimonio material e inmaterial (330200202)</t>
  </si>
  <si>
    <t>Actualización del inventario de bienes de interés cultural del Distrito de Barrancabermeja</t>
  </si>
  <si>
    <t>Producto 034. Infraestructura distrital puesta al servicio del arte y la cultura</t>
  </si>
  <si>
    <t>Estudios de preinversión elaborados (3302072)</t>
  </si>
  <si>
    <t>Diseños elaborados (330207201)</t>
  </si>
  <si>
    <t>Estudios técnicos para intervención de bienes de interés cultural inmueble del Distrito de Barrancabermeja </t>
  </si>
  <si>
    <t>Adecuación y mejoramiento urbanístico de espacios pùblicos para disponerlos al servicio del arte y la cultura en el Distrito de Barrancabermeja</t>
  </si>
  <si>
    <t>Servicios de restauración del patrimonio cultural material inmueble (3302073)</t>
  </si>
  <si>
    <t>Restauraciones realizadas (330207300)</t>
  </si>
  <si>
    <t>Productividad y competitividad de las empresas colombianas (3502)</t>
  </si>
  <si>
    <t xml:space="preserve">Producto 081. Promoción y desarrollo de la competitividad </t>
  </si>
  <si>
    <t>Servicio de promoción turística (3502046)</t>
  </si>
  <si>
    <t>Eventos de promoción realizados (350204602)</t>
  </si>
  <si>
    <t>Apoyo a la creación de ideas de innovación que promuevan el sector turístico, deportivo o biodiverso en el Distrito de Barrancabermeja</t>
  </si>
  <si>
    <t>Desarrollo de estrategias que promocionen la industria, comercial y turística en el distrito de Barrancabermeja</t>
  </si>
  <si>
    <t>Programa 32: Administración moderna, eficiente, segura y comprometida con el territorio</t>
  </si>
  <si>
    <t>Fortalecimiento a la gestión y dirección de la administración pública territorial (4599)</t>
  </si>
  <si>
    <t>Producto 89. Política de gestión documental</t>
  </si>
  <si>
    <t>Servicio de gestion documental (4599017)</t>
  </si>
  <si>
    <t>Instrumentos archivísticos creados (459901714)</t>
  </si>
  <si>
    <t>Fortalecimiento del sistema de gestión documental y archivistico de la Alcadlia Distrital de Barrancabermeja</t>
  </si>
  <si>
    <t>Acceso a soluciones de vivienda (4001)</t>
  </si>
  <si>
    <t xml:space="preserve"> Producto 035. Vivienda de interés social </t>
  </si>
  <si>
    <t>Empresa de desarrollo urbano y vivienda de interés social de Barrancabermeja – EDUBA.</t>
  </si>
  <si>
    <t>Servicio de apoyo financiero para adquisición de vivienda (4001031)</t>
  </si>
  <si>
    <t>Hogares beneficiados con adquisición de vivienda rural (400103105)</t>
  </si>
  <si>
    <t>Subsidios de vivienda en el Distrito de Barrancabermeja</t>
  </si>
  <si>
    <t>Producto 036. Soluciones integrales de vivienda</t>
  </si>
  <si>
    <t>Documentos de planeación (4001004)</t>
  </si>
  <si>
    <t>Documentos de planeación en política de vivienda elaborados (400100401)</t>
  </si>
  <si>
    <t xml:space="preserve"> Formulación de la Política pública de vivienda en el Distrito de Barrancabermeja</t>
  </si>
  <si>
    <t>Vivienda de Interés Social mejoradas (4001044)</t>
  </si>
  <si>
    <t>Vivienda de Interés Social mejoradas (400104400)</t>
  </si>
  <si>
    <t>Mejoramiento de vivienda en sector urbano y rural del Distrito de Barrancabermeja.</t>
  </si>
  <si>
    <t>Servicio de saneamiento y titulación de bienes fiscales (4001007)</t>
  </si>
  <si>
    <t>IP 140. Numero de predios titulados</t>
  </si>
  <si>
    <t>Bienes fiscales saneados y titulados (400100700)</t>
  </si>
  <si>
    <t xml:space="preserve">Titulación y legalización de predios en el Distrito de Barrancabermeja </t>
  </si>
  <si>
    <t>Producto 041. Fortalecimiento Institucional del sector público de vivienda, ciudad y territorio</t>
  </si>
  <si>
    <t>Servicio de asistencia técnica en proyectos de Vivienda (4001002)</t>
  </si>
  <si>
    <t>Entidades territoriales asistidas técnicamente (400100200)</t>
  </si>
  <si>
    <t>Fortalecimiento a la gestión institucional de EDUBA en el  Distrito de Barrancabermeja</t>
  </si>
  <si>
    <t>Infraestructura red vial regional (2402)</t>
  </si>
  <si>
    <t>Producto 057. Red vial y peatonal del área urbana y rural con enfoque diferencial</t>
  </si>
  <si>
    <t>Secretaría de Infraestructura</t>
  </si>
  <si>
    <t>Vía urbana mejorada (2402114)</t>
  </si>
  <si>
    <t>Vía urbana pavimentada  (240211403)</t>
  </si>
  <si>
    <t xml:space="preserve"> Pavimentación Y Mejoramiento de vías Vehiculares En Los Diferentes Sectores Del distrito De Barrancabermeja, Santander</t>
  </si>
  <si>
    <t>Vía terciaria mejorada (2402041)</t>
  </si>
  <si>
    <t>Vía terciaria mejorada (240204100)</t>
  </si>
  <si>
    <t>Adquisición de insumos para el mantenimiento de maquinaria y/o equipo pesado del parque automotor del distrito Barrancabermeja, Santander</t>
  </si>
  <si>
    <t xml:space="preserve">Producto 080. Infraestructura estratégica para el fortalecimiento comercial,industrial y turistico del distrito.
 </t>
  </si>
  <si>
    <t>Malecón construido (3502078)</t>
  </si>
  <si>
    <t xml:space="preserve">IP 216. Número de estrategias realizadas para la construcción o mejoramiento de infraestructura para el foralecimiento comercial industrial y turistico </t>
  </si>
  <si>
    <t>Malecón construido (350207800)</t>
  </si>
  <si>
    <t>Adquisición de predios y acciones complementarias de gestión, apoyo y seguimiento para la Infraestructura Estratégica del Distrito de Barrancabermeja.</t>
  </si>
  <si>
    <t>Ordenamiento territorial y desarrollo urbano (4002)</t>
  </si>
  <si>
    <t xml:space="preserve">Producto 038. Espacio público para todas las personas. </t>
  </si>
  <si>
    <t>Parques construidos (4002021)</t>
  </si>
  <si>
    <t xml:space="preserve">IP 142. Metros cuadrados de espacio público construidos y/o mantenidos </t>
  </si>
  <si>
    <t>Parques construidos (400202100)</t>
  </si>
  <si>
    <t>Adecuación, rehabilitación y mantenimiento de parques en el distrito de Barrancabermeja</t>
  </si>
  <si>
    <t>Programa 14.  Servicios públicos como fuente de progreso.</t>
  </si>
  <si>
    <t>Producto 039. Mejoramiento de servicios públicos.</t>
  </si>
  <si>
    <t>Espacio publico adecuado (4002020)</t>
  </si>
  <si>
    <t>IP 148. Número de estrategias realizadas para la construcción y/o mantenimiento de la red de alumbrado público.</t>
  </si>
  <si>
    <t>Espacio publico adecuado (400202000)</t>
  </si>
  <si>
    <t>Mantenimiento y expansión del servicio de alumbrado público Del distrito de Barrancabermeja.</t>
  </si>
  <si>
    <t>Programa 20: Infraestructura para la movilidad vial</t>
  </si>
  <si>
    <t>Sitio crítico de la red urbana estabilizado (2402101)</t>
  </si>
  <si>
    <t>IP 184.  Metros lineales de taludes urbanos y rurales estabilizados</t>
  </si>
  <si>
    <t>Sitio crítico de la red urbana estabilizado (240210100)</t>
  </si>
  <si>
    <t xml:space="preserve">Diseño, estudios y construcción y Estabilización de taludes en el Distrito de Barrancabermeja  </t>
  </si>
  <si>
    <t>Acceso de la población a los servicios de agua potable y saneamiento básico (4003)</t>
  </si>
  <si>
    <t>Servicio de apoyo financiero para subsidios al consumo en los servicios públicos domiciliarios (4003047)</t>
  </si>
  <si>
    <t xml:space="preserve">IP 143. Número de acciones realizadas para el acceso a servicios públicos domiciliarios </t>
  </si>
  <si>
    <t>Usuarios beneficiados con subsidios al consumo (400304700)</t>
  </si>
  <si>
    <t>Subsidio para los usuarios estratos 1, 2 y 3 del  servicio de acueducto y alcantarillado en el perímetro urbano del distrito de Barrancabermeja Santander (2021 - 2022 - 2023)</t>
  </si>
  <si>
    <t>Unidades sanitarias con saneamiento básico mantenidas (4003045)</t>
  </si>
  <si>
    <t>Unidades sanitarias con saneamiento básico mantenidas para vivienda rural  (400304502)</t>
  </si>
  <si>
    <t>Mantenimiento y operación de las MiniPtar urbanas y rurales del Distrito de Barrancabermeja (2020-2021 - 2022 - 2023)</t>
  </si>
  <si>
    <t>Fomento a la recreación, la actividad física y el deporte para desarrollar entornos de convivencia y paz (4301)</t>
  </si>
  <si>
    <t>Producto 042. Deporte centenario</t>
  </si>
  <si>
    <t>Instituto para el Fomento del Deporte y la Recreación en Barrancabermeja Inderba</t>
  </si>
  <si>
    <t>Servicio de promoción de la actividad física, la recreación y el deporte (4301037)</t>
  </si>
  <si>
    <t>Municipios implementando  programas de recreación, actividad física y deporte social comunitario (430103704)</t>
  </si>
  <si>
    <t>Consolidación de los Programas de Actividad Física, Recreación, Discapacidad y Deporte con Inclusión en el Distrito de Barrancabermeja, Santander</t>
  </si>
  <si>
    <t>Producto 043. Disciplinas de formación deportiva para el desarrollo físico, intelectual, afectivo y social.</t>
  </si>
  <si>
    <t>Servicio de Escuelas Deportivas (4301007)</t>
  </si>
  <si>
    <t>Escuelas deportivas implementadas (430100702)</t>
  </si>
  <si>
    <t xml:space="preserve">Conformación de las Escuelas Integrales de Desarrollo Deportivo con Enfoque Diferencial en el Distrito de Barrancabermeja, Santander. </t>
  </si>
  <si>
    <t>Producto 044. Eventos y apoyos a clubes, ligas, JAC, federaciones, deportistas destacados y equipos profesionales.</t>
  </si>
  <si>
    <t>Servicio de educación informal en recreación (4301035)</t>
  </si>
  <si>
    <t>Personas capacitadas (430103500)</t>
  </si>
  <si>
    <t>Contribución al Fomento y Desarrollo de los Procesos Deportivos en el Distrito de Barrancabermeja,  Santander</t>
  </si>
  <si>
    <t>Servicio de apoyo a la actividad física, la recreación y el deporte (4301001)</t>
  </si>
  <si>
    <t>Estímulos entregados (430100101)</t>
  </si>
  <si>
    <t>Servicio de organización de eventos deportivos comunitarios (4301032)</t>
  </si>
  <si>
    <t>Eventos deportivos comunitarios realizados (430103200)</t>
  </si>
  <si>
    <t>Formación y preparación de deportistas (4302)</t>
  </si>
  <si>
    <t>Servicio de identificación de talentos deportivos (4302073)</t>
  </si>
  <si>
    <t>Personas con talento deportivo identificadas (430207300)</t>
  </si>
  <si>
    <t>Producto 045. Fortalecimiento Institucional del sector público de deporte y recreación</t>
  </si>
  <si>
    <t>Documentos normativos (4301006)</t>
  </si>
  <si>
    <t>Documentos normativos realizados (430100600)</t>
  </si>
  <si>
    <t xml:space="preserve">Administracion Institucional de la Gestión Pública de Inderba en el Distrito de Barrancabermeja, Santander. </t>
  </si>
  <si>
    <t>Producto 046. Adecuación, operación, mantenimiento y/o construcción de infraestructura deportiva y recreativa</t>
  </si>
  <si>
    <t>Servicio de mantenimiento a la infraestructura deportiva (4301004)</t>
  </si>
  <si>
    <t>Intervenciones realizadas a infraestructura deportiva (430100401)</t>
  </si>
  <si>
    <t xml:space="preserve">Fortalecimiento de la Infraestructura y Equipamiento Deportivo y Recreativo en el Distrito de Barrancabermeja,  Santander. </t>
  </si>
  <si>
    <t>Producto 048. Fomento a iniciativas productivas</t>
  </si>
  <si>
    <t>Secretaría de Empleo Empresa y Emprendimiento</t>
  </si>
  <si>
    <t>Servicio de asistencia técnica para la generación y formalización del empleo (3602029)</t>
  </si>
  <si>
    <t xml:space="preserve">IP 163. Número de iniciativas productivas fortalecidas </t>
  </si>
  <si>
    <t>Asistencias técnicas realizadas (360202901)</t>
  </si>
  <si>
    <t>APOYO AL FORTALECIMIENTO DE INICIATIVAS PRODUCTIVAS Y COMERCIALES EN EL DISTRITO DE BARRANCABERMEJA</t>
  </si>
  <si>
    <t>Producto 047. Servicios de gestión para la generación y formalización del empleo.</t>
  </si>
  <si>
    <t>Documentos de planeación (1202006)</t>
  </si>
  <si>
    <t>Documentos de planeación socializados (120200604)</t>
  </si>
  <si>
    <t>FORTALECIMIENTO A LAS DIFERENTES ESTRATEGIAS QUE PROMUEVAN LA GENERACIÓN Y FORMALIZACIÓN DE EMPLEO DESDE LA SECRETARIA DE EMPLEO EMPRESA Y EMPRENDIMIENTO DEL DISTRITO DE BARRANCABERMEJA.</t>
  </si>
  <si>
    <t>Producto 050. Alianzas estratégicas entre los sectores educativo, productivo y público</t>
  </si>
  <si>
    <t>IMPLEMENTACIÓN DE ALIANZAS ESTRATÉGICAS PARA MONITOREO E INVESTIGACIÓN DEL EMPLEO EN EL DISTRITO DE BARRANCABERMEJA</t>
  </si>
  <si>
    <t>APOYO A LA GENERACIÓN DE ESTRATEGIAS PARA EL FORTALECIMINTO DEL EMPLEO AMBIENTAL EN EL DISTRITO DE BARRANCABERMEJA.</t>
  </si>
  <si>
    <t>Producto 052. Fortalecimiento institucional del sector público trabajo</t>
  </si>
  <si>
    <t>FORTALECIMIENTO TÉCNICO. JURÍDICO Y ADMINISTRATIVO DE LA SECRETARIA DE EMPLEO EMPRESA Y EMPRENDIMIENTO DEL DISTRITO DE BARRANCABERMEJA</t>
  </si>
  <si>
    <t>IP 170. Número de personas jóvenes sin experiencia colocadas en trabajo formal</t>
  </si>
  <si>
    <t>APOYO AL FORTALECIMIENTO DE EMPRENDIMIENTOS JUVENILES EN EL DISTRITO DE BARRANCABERMEJA</t>
  </si>
  <si>
    <t>Servicio de apoyo para la modernización y fomento de la innovación empresarial (3502012)</t>
  </si>
  <si>
    <t>IP 218. Estrategia de cooperación internacional para el fortalecimiento de los sectores económicos realizada</t>
  </si>
  <si>
    <t>Eventos realizados que fomenten una mentalidad y cultura innovadora  (350201204)</t>
  </si>
  <si>
    <t>FORMULACIÓN E IMPLEMENTACIÓN DE UNA ESTRATEGIA DE COOPERACIÓN INTERNACIONAL PARA EL FORTALECIMIENTO DE LOS DIFERENTES SECTORES ECONÓMICOS DEL DISTRITO DE BARRANCABERMEJ</t>
  </si>
  <si>
    <t xml:space="preserve">IP 221. Número de estrategias de promoción del comercio y la industria realizadas </t>
  </si>
  <si>
    <t>APOYO A LAS ACTIVIDADES Y EVENTOS DESARROLLADOS POR SECRETARIA DE EMPLEO, EMPRESA Y EMPRENDIMIENTO DEL DISTRITO DE BARRANCABERMEJA</t>
  </si>
  <si>
    <t>Instrumentos para el  mejoramiento productivo implementados (350201903)</t>
  </si>
  <si>
    <t>Instalación y  dotación de mobiliario que promueva el desarrollo económico a traves de uso de plazoletas publicas como espacio público productivo en el Distrito de Barrancabermeja</t>
  </si>
  <si>
    <t>IP 217. Marca de ciudad para la promoción del Distrito actualizada e implementada</t>
  </si>
  <si>
    <t xml:space="preserve">APOYO AL FORTALECIMIENTO DEL SECTOR GASTRONÓMICO DEL DISTRITO DE BARRANCABERMEJA </t>
  </si>
  <si>
    <t>IP 219 Estrategia de gestión para el desarrollo logistico y multimodal en Barrancabermeja realizada</t>
  </si>
  <si>
    <t>Apoyo a la promoción del Distrito de Barrancabermeja como destino portuario, industrial, turístico y biodiverso</t>
  </si>
  <si>
    <t>Producto 082. Fortalecimiento institucional del sector público de comercio, industria y turismo</t>
  </si>
  <si>
    <t>Proyectos de innovación cofinanciados (350201200)</t>
  </si>
  <si>
    <t xml:space="preserve">
APOYO PARA LA REALIZACIÓN DE DIFERENTES ACTIVIDADES DE INTEGRACIÓN REGIONAL DEL DISTRITO DE BARRANCABERMEJA.
</t>
  </si>
  <si>
    <t>IP 223. Número alianzas de integración regional realizadas</t>
  </si>
  <si>
    <t xml:space="preserve">DESARROLLO DE ALIANZAS ESTRATÉGICAS PARA LA INTEGRACIÓN REGIONAL ENELDISTRITO DE BARRANCABERMEJA.         </t>
  </si>
  <si>
    <t>Consolidación productiva del sector minero (2104)</t>
  </si>
  <si>
    <t>Producto 084. Planes de fortalecimiento para el sector minero</t>
  </si>
  <si>
    <t>Servicio de asistencia técnica para la innovación y el desarrollo tecnológico en la minería (2104022)</t>
  </si>
  <si>
    <t>Unidades de producción minera con maquinaria y equipos implementados (210402202)</t>
  </si>
  <si>
    <t>APOYO Y FORTALECIMIENTOS A LAS INICIATIVAS PRODUCTIVAS DE LOS ARENEROS Y CHIRCALEROS  DEL DISTRITO DE BARRANCABERMEJA</t>
  </si>
  <si>
    <t>Apoyo y fortalecimiento a los micro negocios para implementar sistemas de energía alternativa en el Distrito de Barrancabermeja</t>
  </si>
  <si>
    <t>Generación de una cultura que valora y gestiona el conocimiento y la innovación (3904)</t>
  </si>
  <si>
    <t>Producto 086. Centros para la ciencia, tecnología, innovación y el emprendimiento</t>
  </si>
  <si>
    <t>Centros de ciencia construidos y dotados (3904011)</t>
  </si>
  <si>
    <t>Área de Centros de Ciencia construida (390401101)</t>
  </si>
  <si>
    <t>Adecuación y/o mejoramiento, dotación y funcionamiento de los centros de emprendimieto e innovación en el Distrito de barrancabermeja</t>
  </si>
  <si>
    <t>Desarrollo tecnológico e innovación para crecimiento empresarial (3903)</t>
  </si>
  <si>
    <t>Servicio de apoyo para la transferencia de conocimiento y tecnología (3903005)</t>
  </si>
  <si>
    <t>Planes de negocio apoyados (390300510)</t>
  </si>
  <si>
    <t>Apoyo a las iniciativas de Ciencia, Tecnología e Innovación del Distrito, barrancabermeja.</t>
  </si>
  <si>
    <t>Servicio de apoyo para el fomento de las vocaciones científicas en CTeI (3904024)</t>
  </si>
  <si>
    <t>Grupos conformados por niños, adolescentes y  jóvenes vinculados a programas que fomentan la cultura de la Ciencia, la Tecnología y la Innovación apoyados (390402402)</t>
  </si>
  <si>
    <t>Apoyo para la creación del programa Barrancabermeja Innovación y Tecnología BIT en el Distrito de Barrancabermeja</t>
  </si>
  <si>
    <t>Producto 087. Servicios tecnológicos, de innovación y optimización de los procesos industriales y empresariales</t>
  </si>
  <si>
    <t>Servicio para el fortalecimiento de capacidades institucionales para el fomento de vocación científica (3904006)</t>
  </si>
  <si>
    <t>Instituciones educativas que participan en programas que fomentan la cultura de la Ciencia, la Tecnología y la Innovación fortalecidas (390400604)</t>
  </si>
  <si>
    <t>Implementación de alianzas estratégicas para del desarrollo tecnológico, la innovación y optimización de procesos industriales y empresariales en el Distrito de Barrancabermeja</t>
  </si>
  <si>
    <t>24</t>
  </si>
  <si>
    <t>Seguridad de transporte (2409)</t>
  </si>
  <si>
    <t>2409</t>
  </si>
  <si>
    <t>Producto 054. Sistema de seguridad vial del Distrito</t>
  </si>
  <si>
    <t>Inspección de Tránsito y Transporte de Barrancabermeja - ITTB y Secretaría de Infraestructura</t>
  </si>
  <si>
    <t>Servicio de sensibilización a los actores viales (2409023)</t>
  </si>
  <si>
    <t>2409023</t>
  </si>
  <si>
    <t>IP 173. Número de estrategias de sensibilización a los actores viales realizadas</t>
  </si>
  <si>
    <t>Personas sensibilizadas (240902300)</t>
  </si>
  <si>
    <t>240902300</t>
  </si>
  <si>
    <t>IMPLEMENTACIÓN DE ACCIONES PARA EL FORTALECIMIENTO DE UNA CULTURA EN MOVILIDAD SOSTENIBLE, ACTIVA Y SEGURA EN EL DISTRITO DE BARRANCABERMEJA</t>
  </si>
  <si>
    <t>Vías con dispositivos de control y señalización (2409039)</t>
  </si>
  <si>
    <t>2409039</t>
  </si>
  <si>
    <t>Vías primarias con dispositivos de control y señalización instalados (240903901)</t>
  </si>
  <si>
    <t>240903901</t>
  </si>
  <si>
    <t>MANTENIMIENTO, REPARACIÓN Y OPERACIÓN DEL SISTEMA DE SEMAFORIZACIÓN DEL DISTRITO DE BARRANCABERMEJA</t>
  </si>
  <si>
    <t>Fomento del desarrollo de aplicaciones, software y contenidos para impulsar la apropiación de las Tecnologías de la Información y las Comunicaciones (TIC) (2302)</t>
  </si>
  <si>
    <t>Producto 059. Plataforma tecnológica distrital</t>
  </si>
  <si>
    <t>Secretaría TIC-CeI</t>
  </si>
  <si>
    <t>Servicio de asistencia técnica para la implementación de la Estrategia de Gobierno digital (2302024)</t>
  </si>
  <si>
    <t>Entidades asistidas técnicamente (230202400)</t>
  </si>
  <si>
    <t>IMPLEMENTACION DE ESTRATEGIA PARA FORTALECER LA PLATAFORMA TECNOLOGICA DE LA ADMINISTRACION DISTRITAL, BARRANCABERMEJA</t>
  </si>
  <si>
    <t>Facilitar el acceso y uso de las Tecnologías de la Información y las Comunicaciones (TIC) en todo el territorio nacional (2301)</t>
  </si>
  <si>
    <t xml:space="preserve">Producto 060. Espacios digitales para la comunidad </t>
  </si>
  <si>
    <t>Servicio de acceso zonas digitales (2301079)</t>
  </si>
  <si>
    <t>Zonas digitales instaladas (230107900)</t>
  </si>
  <si>
    <t>MANTENIMIENTO DE ESPACIOS DIGITALES PARA LA COMUNIDAD DEL DISTRITO, BARRANCABEMEJA.</t>
  </si>
  <si>
    <t>Producto 061. Zonas wifi urbanas y rurales</t>
  </si>
  <si>
    <t>PRESTACIÓN DEL SERVICIO DE CONECTIVIDAD A INTERNET MEDIANTE ZONAS WIFI EN AREAS URBANAS Y RURALES DEL DISTRITO, BARRANCABERMEJA</t>
  </si>
  <si>
    <t>Producto 062. Formación virtual inclusiva</t>
  </si>
  <si>
    <t>Servicio de educación informal en uso responsable y seguro de las Tecnologías de la Información y las Comunicaciones (2302059)</t>
  </si>
  <si>
    <t>Cursos de Formación virtual  y presencial  en uso responsable y seguro de las TIC creados (230205901)</t>
  </si>
  <si>
    <t>IMPLEMENTACIÓN DE ACCIONES PARA FORMACIÓN VIRTUAL INCLUSIVA EN EL DISTRITO, BARRANCABERMEJA</t>
  </si>
  <si>
    <t>Producto 063. Fortalecimiento institucional del sector público de tecnologías de la información y comunicación</t>
  </si>
  <si>
    <t>FORTALECIMIENTO INSTITUCIONAL DEL SECTOR PUBLICO DE TECNOLOGIAS DE LA INFORMACIÓN Y COMUNICACIÓN DEL DISTRITO, BARRANCABERMEJA</t>
  </si>
  <si>
    <t>APOYO A LAS INICIATIVAS DE CIENCIA, TECNOLOGÍA E INNOVACIÓN DEL DISTRITO, BARRANCABERMEJA.</t>
  </si>
  <si>
    <t>Fortalecimiento del buen gobierno para el respeto y garantía de los derechos humanos. (4502)</t>
  </si>
  <si>
    <t>Producto 108. Política de Gobierno Digital</t>
  </si>
  <si>
    <t>Servicio de promoción a la participación ciudadana (4502001)</t>
  </si>
  <si>
    <t>IP 269. Número de acciones de la política gobierno digital ejecutadas</t>
  </si>
  <si>
    <t>Estrategias de promoción a la participación ciudadana implementadas (450200113)</t>
  </si>
  <si>
    <t xml:space="preserve">IMPLEMENTACIÓN DE ACCIONES DE LA POLÍTICA DE GOBIERNO DIGITAL DEL DISTRITO, BARRANCABERMEJA </t>
  </si>
  <si>
    <t>Ambiente y Desarrollo Sostenible</t>
  </si>
  <si>
    <t>Programa 22. Barrancabermeja Biodiversa y Sostenible</t>
  </si>
  <si>
    <t>Conservación de la biodiversidad y sus servicios ecosistémicos</t>
  </si>
  <si>
    <t>Producto 64. Gestión del recurso hídrico</t>
  </si>
  <si>
    <t>Secretaría de Medio Ambiente</t>
  </si>
  <si>
    <t>Servicio de asistencia técnica para la implementación de lineamientos sobre el mejoramiento de la calidad del recurso hídrico</t>
  </si>
  <si>
    <t xml:space="preserve">IP 192. Número de acciones implementadas para la gestión integral del recurso hídrico  </t>
  </si>
  <si>
    <t>Proyectos  para el mejoramiento de la calidad del recurso hídrico formulados</t>
  </si>
  <si>
    <t>Formulación de una Política Pública Distrital de Gestión Integral del Recurso Hídrico en el Distrito de Barrancabermeja</t>
  </si>
  <si>
    <t>Documentos de planeación para la gestión integral del recurso hídrico</t>
  </si>
  <si>
    <t>Construcción de un Modelo de Huella Hídrica y Sostenibilidad del uso de los Recursos Hídricos en el Distrito de Barrancabermeja</t>
  </si>
  <si>
    <t>Producto 65. Calidad del aire y el ruido</t>
  </si>
  <si>
    <t xml:space="preserve">Servicio de vigilancia de la calidad del aire </t>
  </si>
  <si>
    <t xml:space="preserve">3201008
</t>
  </si>
  <si>
    <t>Estaciones para el monitoreo de la calidad del aire</t>
  </si>
  <si>
    <t>Implementación de un sistema de vigilancia de la calidad del aire en el Distrito de Barrancabermeja</t>
  </si>
  <si>
    <t>Servicios de información para el seguimiento a los compromisos en cambio climático de Colombia</t>
  </si>
  <si>
    <t>Documentos con los resultados del monitoreo elaborados</t>
  </si>
  <si>
    <t>Diagnóstico sobre el impacto generado por los Gases Efecto Invernadero GEI en el Distrito de Barrancabermeja.</t>
  </si>
  <si>
    <t>Producto 66. Gestión sostenible del suelo</t>
  </si>
  <si>
    <t>Documentos de política para el fortalecimiento del desempeño ambiental de los sectores productivos</t>
  </si>
  <si>
    <t>Documentos de política realizados</t>
  </si>
  <si>
    <t>Identificación de pasivos ambientales presentes en el Distrito de Barrancabermeja</t>
  </si>
  <si>
    <t>Producto 67. Biodiversidad y servicios ecosistémicos</t>
  </si>
  <si>
    <t>Servicio de establecimiento de especies vegetales</t>
  </si>
  <si>
    <t>IP 195. Número de acciones implementadas para la biodiversidad y servicios ecosistemicos</t>
  </si>
  <si>
    <t>Árboles plantados</t>
  </si>
  <si>
    <t>Elaboración de un programa de recuperación de coberturas vegetales en el Distrito de Barrancabermeja - vigencia 2022</t>
  </si>
  <si>
    <t>Infraestructura construida para la administración, la vigilancia y el control de las áreas protegidas</t>
  </si>
  <si>
    <t>Adecuacion de las instalaciones del Vivero Distrital de Barrancabermeja</t>
  </si>
  <si>
    <t>Producto 69. Educación y cultura ambiental</t>
  </si>
  <si>
    <t xml:space="preserve">Servicio de asistencia técnica para la implementación de las estrategias educativo ambientales y de participación </t>
  </si>
  <si>
    <t>Estrategias educativo ambientales y de participación</t>
  </si>
  <si>
    <t>Diseño de dos programas de fortalecimiento de proyectos escolares y universitarios en educación ambiental en el Distrito de Barrancabermeja</t>
  </si>
  <si>
    <t>Difusión de temáticas asociadas a los programas ambientales, encaminadas al fortalecimiento de la educación ambiental en el Distrito de Barrancabermeja</t>
  </si>
  <si>
    <t>Producto 70. Gestión del riesgo y cambio climático</t>
  </si>
  <si>
    <t>Servicio de articulación para la gestión del cambio climático en la toma de decisiones sectoriales y territoriales</t>
  </si>
  <si>
    <t>Documentos normativos de cambio climático formulados</t>
  </si>
  <si>
    <t>Formulación del  Plan Integral de Gestión de Cambio Climático Territorial (PIGCCT) en el Distrito de Barrancabermeja</t>
  </si>
  <si>
    <t>Producto 71. Producción limpia</t>
  </si>
  <si>
    <t>Servicio de asistencia técnica para el fortalecimiento de capacidades gerenciales</t>
  </si>
  <si>
    <t>Programas de gestión empresarial ejecutados en unidades productivas</t>
  </si>
  <si>
    <t>Implementación de acciones de tecnificación y fomento en los procesos productivos en el Distrito de Barrancabermeja.</t>
  </si>
  <si>
    <t>Producto 72. Fortalecimiento institucional del sector público de medio ambiente</t>
  </si>
  <si>
    <t>Servicio de Gestión Documental</t>
  </si>
  <si>
    <t>3299052</t>
  </si>
  <si>
    <t>Procesos implementados</t>
  </si>
  <si>
    <t>Apoyo  la gestion tecnica y profesional del sector ambiental en la vigencia 2022 en el Distrito de Barrancabermeja</t>
  </si>
  <si>
    <t>Servicio declaración de áreas protegidas</t>
  </si>
  <si>
    <t xml:space="preserve">Nuevas áreas declaradas protegidas </t>
  </si>
  <si>
    <t>Consolidación de un Sistema Local de Areas Protegidas (SILAP) del Distrito de Barrancabermeja</t>
  </si>
  <si>
    <t>Estudios de preinversión</t>
  </si>
  <si>
    <t xml:space="preserve">3202044
</t>
  </si>
  <si>
    <t>Estudios de preinversión elaborados</t>
  </si>
  <si>
    <t>Elaboración de un Plan de Manejo Ambiental en el Humedal el Castillo del  Distrito de Barrancabermeja.</t>
  </si>
  <si>
    <t>Servicio de recuperación de cuerpos de agua lénticos y lóticos</t>
  </si>
  <si>
    <t xml:space="preserve">Cuerpos de agua recuperados </t>
  </si>
  <si>
    <t>Fortalecimiento de un programa ambiental para la conservación y recuperación de áreas de manejo ambiental urbana y rural vigencia 2022, en el Distrito de Barrancabermeja</t>
  </si>
  <si>
    <t>Producto 68. Gestión integral de los residuos sólidos</t>
  </si>
  <si>
    <t>Servicio de apoyo financiero para subsidios al consumo en los servicios públicos domiciliarios</t>
  </si>
  <si>
    <t>Usuarios beneficiados con subsidios al consumo</t>
  </si>
  <si>
    <t>Subsidios para los Usuarios del Servicio Público de Aseo de los estratos 1, 2, 3 en la vigencia 2022 del Distrito de Barrancabermeja </t>
  </si>
  <si>
    <t>Servicio de prevención, vigilancia y control de las áreas protegidas</t>
  </si>
  <si>
    <t>Predios saneados</t>
  </si>
  <si>
    <t>Identificación, adquisición y mantenimiento de los predios de importancia estratégica, para la conservación y preservación del recurso hídrico que surten de agua a los acueductos para la vigencia 2022 en el Distrito de Barrancabermeja.</t>
  </si>
  <si>
    <t>Servicio apoyo financiero para la implementación de esquemas de pago por Servicio ambientales</t>
  </si>
  <si>
    <t>Áreas con esquemas de Pago por Servicios Ambientales implementados</t>
  </si>
  <si>
    <t>Fortalecimiento de un esquema de pagos por servicios ambientales de regulación y calidad hidrica en ecosistemas estrategicos DRMI humedal San Silvestre en el Distrito de Barrancabermeja.</t>
  </si>
  <si>
    <t>Servicio de manejo del arbolado urbano</t>
  </si>
  <si>
    <t>Árboles intervenidos</t>
  </si>
  <si>
    <t>Desarrollo de acciones definidas dentro del Plan Maestro de Arbolado en el área urbana del Distrito de Barrancabermeja</t>
  </si>
  <si>
    <t>Servicio de educación informal ambiental</t>
  </si>
  <si>
    <t>Personas capacitadas</t>
  </si>
  <si>
    <t>Mantenimiento y Restauración de los Hábitat Cenagosos vigencia 2022, en el Distrito Especial de Barrancabermeja.</t>
  </si>
  <si>
    <t>Servicios de implementación del Plan de Gestión Integral de Residuos Solidos PGIRS</t>
  </si>
  <si>
    <t>Plan de Gestión Integral de Residuos Solidos implementado</t>
  </si>
  <si>
    <t>Implementación de Proyectos dentro del Plan de Gestión Integral de Residuos Sólidos en el Distrito de Barrancabermeja.</t>
  </si>
  <si>
    <t>Ciencia, tecnología e innovación agropecuaria (1708)</t>
  </si>
  <si>
    <t>Producto 073. Promoción, fortalecimiento y asistencia técnica a productores agropecuarios y pescadores artesanales</t>
  </si>
  <si>
    <t>Secretaría de Agricultura y desarrollo rural</t>
  </si>
  <si>
    <t>Servicio de extensión agropecuaria (1708041)</t>
  </si>
  <si>
    <t xml:space="preserve">IP 201. Número de estrategias implementadas para la promoción, fortalecimiento del servicio de asistencia técnica y extensión agropecuaria integral a productores agropecuarios y pescadores artesanales </t>
  </si>
  <si>
    <t>Productores atendidos con servicio de extensión agropecuaria (170804100)</t>
  </si>
  <si>
    <t xml:space="preserve">Fortalecimiento de los procesos de extensión agropecuaria y asistencia técnica a pescadores artesanales y productores agropecuarios del Distrito de Barrancabermeja  </t>
  </si>
  <si>
    <t>Inclusión productiva de pequeños productores rurales (1702)</t>
  </si>
  <si>
    <t>Servicio de apoyo a la comercialización (1702038)</t>
  </si>
  <si>
    <t>Organizaciones de productores formales apoyadas (170203800)</t>
  </si>
  <si>
    <t xml:space="preserve">Apoyo a la estrategia de comercializacion Mercados Campesinos en el Distrito de Barrancabermeja. </t>
  </si>
  <si>
    <t>Servicio de apoyo financiero para proyectos productivos (1702007)</t>
  </si>
  <si>
    <t>Proyectos productivos cofinanciados (170200700)</t>
  </si>
  <si>
    <t>Implementación de estrategias para la generación de iniciativas  productivas integrales  agropecuarias, de desarrollo  rural y/o servicios de apoyo financiero en el Distrito de Barrancabermeja</t>
  </si>
  <si>
    <t>Producto 074. Ordenamiento social y uso productivo del territorio rural.</t>
  </si>
  <si>
    <t>Servicio de apoyo para el acceso a maquinaria y equipos (1702014)</t>
  </si>
  <si>
    <t>Productores beneficiados con acceso a maquinaria y equipo (170201400)</t>
  </si>
  <si>
    <t>Desarrollo de un proceso de ordenamiento social y uso productivo de zonas de desarrollo agropecuario y pesquero en el Distrito de Barrancabermeja.</t>
  </si>
  <si>
    <t>Servicio de apoyo financiero para la formalización de la propiedad (1704010)</t>
  </si>
  <si>
    <t>IP 205. Estrategia de gestión diseñada e iniciada</t>
  </si>
  <si>
    <t>Predios formalizados o regularizados para el desarrollo rural (170401000)</t>
  </si>
  <si>
    <t>Servicio de asistencia técnica agropecuaria dirigida a pequeños productores (1702010)</t>
  </si>
  <si>
    <t>Pequeños productores rurales asistidos técnicamente (170201000)</t>
  </si>
  <si>
    <t>Producto 075. Mecanismos normativos del sector agropecuario y pesquero artesanal</t>
  </si>
  <si>
    <t>Documentos de planeación (1708052)</t>
  </si>
  <si>
    <t>Documentos de planeación elaborados (170805200)</t>
  </si>
  <si>
    <t>Formulación de la política publica Agropecuaria y Pesca del Distrito de Barrancabermeja</t>
  </si>
  <si>
    <t>Servicio de fomento a la asociatividad (1702040)</t>
  </si>
  <si>
    <t>Productores beneficiados con estrategias de fomento a la asociatividad (170204000)</t>
  </si>
  <si>
    <t>Fortalecimiento de las instancias de participación ciudadana del sector agropecuario institucionalizadas en el Distrito de Barrancabermeja.</t>
  </si>
  <si>
    <t>Producto 076. Ciencia, tecnología e innovación en los sectores agropecuario y pesquero artesanal</t>
  </si>
  <si>
    <t>Parcelas, módulos y unidades demostrativas adecuadas (1708032)</t>
  </si>
  <si>
    <t>Parcelas, módulos y unidades demostrativas adecuadas (170803200)</t>
  </si>
  <si>
    <t>Apoyo a los procesos de investigación e innovación para el sector agropecuario y/o pesquero del Distrito de Barrancabermeja.</t>
  </si>
  <si>
    <t>Producto 077. Estrategia de integración de los sectores agropecuario y pesquero artesanal</t>
  </si>
  <si>
    <t>Servicio de apoyo en la formulación y estructuración de proyectos (1702025)</t>
  </si>
  <si>
    <t>Proyectos estructrurados (170202500)</t>
  </si>
  <si>
    <t>Implementación de una estrategia de integración  productiva y gremial  para el sector agropecuario en el Distrito de Barrancabermeja.</t>
  </si>
  <si>
    <t>IP 211. Porcentaje de cumplimiento de la estrategia de integración  productiva local,regional y/o nacional</t>
  </si>
  <si>
    <t>Producto 078. Diseño e implementación de la estrategia de desarrollo rural local “Soy rural”</t>
  </si>
  <si>
    <t>IP 214. Porcentaje de cumplimiento de la estrategia  de desarrollo rural local “Soy Rural”</t>
  </si>
  <si>
    <t>Implementación de la estrategia de Desarrollo Rural Local "Soy Rural" en el Distrito de Barrancabermeja.</t>
  </si>
  <si>
    <t>Infraestructura productiva y comercialización (1709)</t>
  </si>
  <si>
    <t>Producto 079. Fortalecimiento Institucional del sector público agropecuario y pesquero artesanal</t>
  </si>
  <si>
    <t>Bancos de maquinaria y equipos para la producción agropecuaria dotado (1709114)</t>
  </si>
  <si>
    <t>Maquinaria y equipos para la producción agropecuaria adquiridos (170911400)</t>
  </si>
  <si>
    <t>Fortalecimiento institucional de los  servicios de apoyo dirigidos a productores agropecuarios y pescadores artesanales del Distrito de Barrancabermeja</t>
  </si>
  <si>
    <t>Producto 088. Gestión estratégica del Talento Humano</t>
  </si>
  <si>
    <t>Secretaría de talento humano</t>
  </si>
  <si>
    <t>Servicio de Implementación Sistemas de Gestión (4599023)</t>
  </si>
  <si>
    <t>IP 235. Numero de planes implementados para la gestión estratégica del talento humano</t>
  </si>
  <si>
    <t>Sistema de Gestión implementado (459902300)</t>
  </si>
  <si>
    <t>Fortalecimiento de los planes institucionales  de  talento humano y seguridad vial Institucional    de la Alcaldia Distrital de Barrancabermeja</t>
  </si>
  <si>
    <t>Producto 090. Fortalecimiento institucional del sector público de gobierno territorial</t>
  </si>
  <si>
    <t xml:space="preserve">2021680810029
</t>
  </si>
  <si>
    <t>Fortalecimiento Institucional y Mejoramiento Continuo de los Procesos y Políticas de Gestión y Desempeño Institucionales de la Alcaldía Distrital de Barrancabermeja </t>
  </si>
  <si>
    <t>Secretaría del recurso físico</t>
  </si>
  <si>
    <t>Fortalecimiento institucional de los procesos administrativos de la Secretaria de recursos fisicos del Distrito de Barrancabermeja </t>
  </si>
  <si>
    <t>Producto 094. Inventario distrital de bienes inmuebles de la administración</t>
  </si>
  <si>
    <t>Servicio de información actualizado (4599028)</t>
  </si>
  <si>
    <t>Sistemas de información actualizados (459902800)</t>
  </si>
  <si>
    <t>Identificación y caracterización de los bienes inmuebles de propiedad de la Alcaldía Distrital de Barrancabermeja </t>
  </si>
  <si>
    <t>Producto 096. Plan estratégico de comunicaciones</t>
  </si>
  <si>
    <t>Oficina Asesora de Prensa</t>
  </si>
  <si>
    <t>Servicios de información implementados (4599025)</t>
  </si>
  <si>
    <t>IP 243. Estrategia de comunicaciones  mantenida</t>
  </si>
  <si>
    <t>Sistemas de información implementados (459902500)</t>
  </si>
  <si>
    <t>Fortalecimiento de la estrategia de  comunicaciones del Distrito de Barrancabermeja</t>
  </si>
  <si>
    <t>Producto 097. Finanzas eficientes</t>
  </si>
  <si>
    <t xml:space="preserve">Secretaría de hacienda </t>
  </si>
  <si>
    <t>Documentos de lineamientos técnicos (4599018)</t>
  </si>
  <si>
    <t>Documentos de lineamientos técnicos realizados (459901800)</t>
  </si>
  <si>
    <t>Fortalecimiento a la gestión financiera del Distrito de Barrancabermeja Santander</t>
  </si>
  <si>
    <t>Producto 098. Defensa judicial distrital</t>
  </si>
  <si>
    <t>Secretaría jurídica</t>
  </si>
  <si>
    <t>Servicio de asistencia técnica (4599031)</t>
  </si>
  <si>
    <t>Dependencias asistidas técnicamente (459903102)</t>
  </si>
  <si>
    <t>Fortalecimiento en los procesos jurídicos del Distrito de Barrancabermeja, Santander</t>
  </si>
  <si>
    <t>Producto 099. Asistencia Jurídica Institucional</t>
  </si>
  <si>
    <t xml:space="preserve">IP 250. Porcentaje de cumplimiento en la asistencia jurídica </t>
  </si>
  <si>
    <t>Producto 110. Instancias judiciales y policivas del Distrito</t>
  </si>
  <si>
    <t>Secretaría del interior</t>
  </si>
  <si>
    <t>Documentos normativos (1202011)</t>
  </si>
  <si>
    <t>IP 274. Politica de recompensas implementada</t>
  </si>
  <si>
    <t>Decretos en materia de justicia expedidos  (120201102)</t>
  </si>
  <si>
    <t>Apoyo a los organismo de seguridad y convivencia, Policía Nacional, Defensa Civil e Inpec del municipio de Barrancabermeja (Acuerdo 020 de 2011 en el municipio de Barrancabermeja).</t>
  </si>
  <si>
    <t>Producto 111. Promoción de los organismos de seguridad y convivencia</t>
  </si>
  <si>
    <t>Centros de Convivencia Ciudadana en operación (1202003)</t>
  </si>
  <si>
    <t>Centros de Convivencia Ciudadana en operación (120200300)</t>
  </si>
  <si>
    <t>Apoyo a la Cruz Roja y Bomberos Voluntarios del distrito de Barrancabermeja</t>
  </si>
  <si>
    <t>Apoyo a la registraduria especial del Estado Civil del Distrito de Barrancabermeja.</t>
  </si>
  <si>
    <t>Fortalecimiento a organismos de seguridad pertenecientes al fondo territorial de seguridad y convivencia ciudadana FONSET en el distrito de Barrancabermeja</t>
  </si>
  <si>
    <t>Apoyo a las comisaría e inspecciones del Distrito de Barrancabermeja</t>
  </si>
  <si>
    <t>Fortalecimiento de la política criminal del Estado colombiano (1207)</t>
  </si>
  <si>
    <t xml:space="preserve">Producto 112. Fortalecimiento institucional sector público de justicia y del derecho </t>
  </si>
  <si>
    <t>Documentos metodológicos (1207004)</t>
  </si>
  <si>
    <t>Documentos metodológicos (120700400)</t>
  </si>
  <si>
    <t>Fortalecimiento técnico, jurídico y administrativo de la Secretaría del Interior del Distrito de Barrancabermeja</t>
  </si>
  <si>
    <t>Producto 114. Restablecimiento y salvaguarda de derechos fundamentales de población vulnerable con enfoque diferencial</t>
  </si>
  <si>
    <t>IP 280. Estrategia integral diseñada e implementada de acceso y garantía de derechos con enfoque diferencial</t>
  </si>
  <si>
    <t>Apoyo a los hogares de paso con enfoque diferencial para la convivencia en el Distrito de Barrancaberemeja</t>
  </si>
  <si>
    <t>Apoyo participación de la mesa de víctimas de Distrito de Barrancabermeja</t>
  </si>
  <si>
    <t>Producto 115. Sistema de Responsabilidad Penal para Adolescentes - SRPA</t>
  </si>
  <si>
    <t>Documentos de planeación (1207002)</t>
  </si>
  <si>
    <t>Documento de Política en materia de prevención del delito en Adolescentes y Jóvenes elaborado (120700203)</t>
  </si>
  <si>
    <t>Fortalecimiento para la promoción, respeto, garantía y restablecimiento de los derechos humanos a la población vinculada al SRPA, tanto en medidas privativas y no privativas de la libertad en el departamento de Santander</t>
  </si>
  <si>
    <t>Justicia transicional (1204)</t>
  </si>
  <si>
    <t>Producto 116. Atención y reparación integral a víctimas del conflicto armado</t>
  </si>
  <si>
    <t>Servicio itinerante de oferta interinstitucional en materia de justicia transicional (1204016)</t>
  </si>
  <si>
    <t>Jornadas móviles de atención, orientación y acceso a la justicia a las víctimas del conflicto armado realizadas (120401601)</t>
  </si>
  <si>
    <t>Apoyo al programa de atención integral a víctimas del conflicto armado del Distrito de Barrancabermeja</t>
  </si>
  <si>
    <t>Servicio de  educación informal para el  acceso a la justicia  (1202021)</t>
  </si>
  <si>
    <t xml:space="preserve">IP 291. Número de eventos conmemorativos para las víctimas del conflicto armado apoyados </t>
  </si>
  <si>
    <t>Eventos realizados (120202100)</t>
  </si>
  <si>
    <t>Gestión del cambio climático para un desarrollo bajo en carbono y resiliente al clima (3206)</t>
  </si>
  <si>
    <t xml:space="preserve"> Producto 070. Gestión del riesgo y cambio climático</t>
  </si>
  <si>
    <t>Servicio de apoyo técnico para la implementación de acciones de mitigación y adaptación al cambio climático (3206003)</t>
  </si>
  <si>
    <t>Documentos técnicos de propuestas de acciones de mitigación y adaptación al cambio climático en función del cumplimiento de metas y compromisos de mitigación y de adaptación diseñados (320600302)</t>
  </si>
  <si>
    <t>Apoyo para el fortalecimiento de las estrategias para el conocimiento, prevención y atencion en la gestión del riesgo de desastres en el Distrito de Barrancabermeja.</t>
  </si>
  <si>
    <t>Fortalecimiento de la convivencia y la seguridad ciudadana (4501)</t>
  </si>
  <si>
    <t>Producto 101. Promoción de la sana convivencia y cultura ciudadana</t>
  </si>
  <si>
    <t>Documentos Planeacion (4501026)</t>
  </si>
  <si>
    <t>Documentos de planeación con seguimiento realizados (450102601)</t>
  </si>
  <si>
    <t xml:space="preserve">Producto 104. Ambientes seguros que promueven la convivencia ciudadana </t>
  </si>
  <si>
    <t>Infraestructura para la promoción a la cultura de la legalidad y a la convivencia modificada (4501039)</t>
  </si>
  <si>
    <t>Infraestructura para la promoción a la cultura de la legalidad y a la convivencia modificada (450103900)</t>
  </si>
  <si>
    <t>Apoyo a la Promoción de Entornos Seguros para la Convivencia y Seguridad Ciudadana en el Distrito de Barrancabermeja</t>
  </si>
  <si>
    <t>Implementación de acciones tendientes a materializar los actos administrativos de policía y órdenes judiciales por comportamientos contrarios a la convivencia en el marco de la Ley 1801 de 2016 y demás normas reglamentarias en el Distrito de Barrancabermeja</t>
  </si>
  <si>
    <t>Producto 107. Promoción y fortalecimiento de espacios de participación comunitaria y comunal</t>
  </si>
  <si>
    <t>Servicio de promoción de convivencia y no repetición (4501004)</t>
  </si>
  <si>
    <t>Iniciativas para la promoción de la convivencia implementadas (450100400)</t>
  </si>
  <si>
    <t>Fortalecimiento a las juntas de acción comunal JAC del Distrito de Barrancabermeja </t>
  </si>
  <si>
    <t>Fortalecimiento a las juntas Adminitradoras Locales del sector Urbano y rural del Distrito  de Barrancaberemeja</t>
  </si>
  <si>
    <t>Secretaría de espacio público y control urbano</t>
  </si>
  <si>
    <t>IMPLEMENTACIÓN DE ESTRATEGIAS PARA GARATIZAR EL GOCE Y EL DISFRUTE DEL ESPACIO PÚBLICO DEL DISTRITO DE BARRANCABERMEJA</t>
  </si>
  <si>
    <t>Generación de la información geográfica del territorio nacional (0406)</t>
  </si>
  <si>
    <t>Producto 121. Plan de Ordenamiento Territorial</t>
  </si>
  <si>
    <t>Secretaría de Planeación</t>
  </si>
  <si>
    <t>Documentos normativos (0406006)</t>
  </si>
  <si>
    <t xml:space="preserve">IP 302. POT actualizado y presentado </t>
  </si>
  <si>
    <t>Documentos normativos elaborados (040600600)</t>
  </si>
  <si>
    <t>ACTUALIZACIÓN E IMPLEMENTACIÓN DEL POT DEL DISTRITO DE BARRANCABERMEJA, SANTANDER.</t>
  </si>
  <si>
    <t>DESARROLLO DE ACCIONES PARA LA IMPLEMENTACIÓN DEL PLAN DE ORDENAMIENTO TERRITORIAL (POT) DEL DISTRITO DE BARRANCABERMEJA, SANTANDER.</t>
  </si>
  <si>
    <t xml:space="preserve">Producto 122. División político-administrativa de las áreas urbana y rural del Distrito de Barrancabermeja </t>
  </si>
  <si>
    <t>FORTALECIMIENTO E IMPLEMENTACIÓN DEL PLAN DE TRANSICIÓN DISTRITAL Y DESARROLLO DE LA DIVISIÓN TERRITORIAL DE BARRANCABERMEJA, SANTANDER.</t>
  </si>
  <si>
    <t xml:space="preserve">Producto 123. Actualizaciòn de bases catastrales </t>
  </si>
  <si>
    <t>Servicio de actualización catastral con enfoque multipropósito (0406016)</t>
  </si>
  <si>
    <t>Predios catastralmente actualizados con enfoque multipropósito (040601601)</t>
  </si>
  <si>
    <t>IMPLEMENTACIÓN DE UNA ESTRATEGIA PARA LA PRESTACIÓN DEL SERVICIO PÚBLICO DE GESTIÓN CATASTRAL CON ENFOQUE MULTIPROPÓSITO EN BARRANCABERMEJA.</t>
  </si>
  <si>
    <t>Levantamiento y actualización de información estadística de calidad (0401)</t>
  </si>
  <si>
    <t>Producto 124. Sistema de Identificación de potenciales Beneficiarios de programas sociales -SISBEN</t>
  </si>
  <si>
    <t>Bases de Datos de la temática de Pobreza y Condiciones de Vida (0401005)</t>
  </si>
  <si>
    <t>Bases de Datos de la temática de Pobreza y Condiciones de Vida publicadas  (040100500)</t>
  </si>
  <si>
    <t>FORTALECIMIENTO AL FUNCIONAMIENTO DEL SISBEN EN EL DISTRITO DE BARRANCABERMEJA, SANTANDER.</t>
  </si>
  <si>
    <t>Producto 125. Estratificación Socioeconómica</t>
  </si>
  <si>
    <t>Documentos de lineamientos técnicos (0401025)</t>
  </si>
  <si>
    <t>Documentos de lineamientos técnicos en materia de Estratificación Socioeconómica realizados  (040102500)</t>
  </si>
  <si>
    <t>FORTALECIMIENTO AL PROCESO DE ESTRATIFICACIÓN EN EL DISTRITO DE BARRANCABERMEJA, SANTANDER.</t>
  </si>
  <si>
    <t>Producto 127. Legalización de asentamientos humanos</t>
  </si>
  <si>
    <t>FORTALECIMIENTO DEL PROCESO DE LEGALIZACIÓN DE ASENTAMIENTOS HUMANOS EN EL DISTRITO DE BARRANCABERMEJA, SANTANDER.</t>
  </si>
  <si>
    <t>Producto 129. Actualización de la nomenclatura de Barrancabermeja</t>
  </si>
  <si>
    <t>Documentos de estudios técnicos  (0401104)</t>
  </si>
  <si>
    <t>Documentos de estudios técnicos realizados (040110400)</t>
  </si>
  <si>
    <t>ACTUALIZACIÓN, REVISIÓN Y AJUSTE A LA NOMENCLATURA EN EL DISTRITO DE BARRANCABERMEJA, SANTANDER.</t>
  </si>
  <si>
    <t>Producto 130. Fortalecimiento institucional de la secretaría de planeación</t>
  </si>
  <si>
    <t>Servicio de asistencia técnica para el fortalecimiento de la capacidad estadística (0401094)</t>
  </si>
  <si>
    <t>Entidades del Sistema Estadístico Nacional asistidas técnicamente (040109400)</t>
  </si>
  <si>
    <t>FORTALECIMIENTO EN EL DESARROLLO DE LOS PROCESOS INTERNOS DE LA SECRETARÍA DE PLANEACIÓN DISTRITAL EN   BARRANCABERMEJA, SANTANDER.</t>
  </si>
  <si>
    <t>Documentos de estudios técnicos  (0406009)</t>
  </si>
  <si>
    <t>Documentos de estudios técnicos realizados (040600900)</t>
  </si>
  <si>
    <t>APOYO AL FUNCIONAMIENTO DEL CONSEJO TERRITORIAL DE PLANEACIÓN (CTP) DEL DISTRITO DE BARRANCABERMEJA, SANTANDER.</t>
  </si>
  <si>
    <t xml:space="preserve">Producto 131. Mecanismos de evaluación y seguimiento </t>
  </si>
  <si>
    <t>IP 318. Porcentaje de cumplimiento en los  mecanismos de seguimiento y evaluación</t>
  </si>
  <si>
    <t>IMPLEMENTACIÓN DE UNA ESTRATEGIA DE SEGUIMIENTO Y EVALUACIÓN, INVERSIÓN Y CUMPLIMIENTO DEL PLAN DE DESARROLLO CENTENARIO BARRANCABERMEJA 2020-2023 DISTRITO MUY ESPECIAL EN BARRANCABERMEJA, SANTANDER.</t>
  </si>
  <si>
    <t xml:space="preserve">Producto 132. Rendición de cuentas </t>
  </si>
  <si>
    <t>Boletines Técnicos para la temática de servicios (0401015)</t>
  </si>
  <si>
    <t>Boletines Técnicos Temática Servicio entregados (040101502)</t>
  </si>
  <si>
    <t>Total</t>
  </si>
  <si>
    <t>% Ejecución fisica</t>
  </si>
  <si>
    <t xml:space="preserve">RECURSOS QUE NO INGRESAN AL PRESUPUESTO </t>
  </si>
  <si>
    <t>Total Recursos No Ingresan Al Presupuesto ó Por Gestión</t>
  </si>
  <si>
    <t xml:space="preserve">SUBSIDIOS DE VIVIENDA EN EL DISTRITO DE BARRANCABERMEJA </t>
  </si>
  <si>
    <t xml:space="preserve">1. Fortalecimiento técnico para la asignación de subsidios </t>
  </si>
  <si>
    <t>2. Subsidios para adquisición de vivienda</t>
  </si>
  <si>
    <t>3. Obras complementarias proyectos de construcción de vivienda propios de la Empresa</t>
  </si>
  <si>
    <t>4. Adquisición de bien mueble</t>
  </si>
  <si>
    <t>5. Adquisición de bien inmueble</t>
  </si>
  <si>
    <t xml:space="preserve">6. Servicios de apoyo </t>
  </si>
  <si>
    <t>7, Realizar consultoria y diseños</t>
  </si>
  <si>
    <t>FORMULACIÓN DE  LA POLÍTICA PÚBLICA DE VIVIENDA EN EL DISTRITO DE BARRANCABERMEJA.</t>
  </si>
  <si>
    <t xml:space="preserve"> 1. Apoyo técnico para la formulación de la Política pública</t>
  </si>
  <si>
    <t>2. Apoyo Juridico  para la formulación de la Política pública</t>
  </si>
  <si>
    <t>MEJORAMIENTO DE VIVIENDA EN SECTOR URBANO Y RURAL DEL DISTRITO DE BARRANCABERMEJA</t>
  </si>
  <si>
    <t>1.  Subsidios de mejoramiento de vivienda y saneamiento básico en el Distrito</t>
  </si>
  <si>
    <t>2.  Apoyo técnico para la asignación y verificación de subsidios</t>
  </si>
  <si>
    <t>TITULACIÓN Y LEGALIZACIÓN DE PREDIOS EN EL DISTRITO DE BARRANCABERMEJA</t>
  </si>
  <si>
    <t xml:space="preserve">1.   Apoyo técnico en la ejecución de la titulación de predios
</t>
  </si>
  <si>
    <t xml:space="preserve">2.  Acto administrativo de cesión a título gratuito  </t>
  </si>
  <si>
    <t>FORTALECIMIENTO A LA GESTIÓN INSTITUCIONAL DE EDUBA EN EL DISTRITO DE BARRANCABERMEJA</t>
  </si>
  <si>
    <t xml:space="preserve">1. Fortalecimiento para la gestión institucional de la empresa de desarrollo urbano y vivienda de interés social
</t>
  </si>
  <si>
    <t>2. Desarrollo institucional</t>
  </si>
  <si>
    <t>2. Otros servicios axuliares</t>
  </si>
  <si>
    <t>Elaboró</t>
  </si>
  <si>
    <t>Revisó</t>
  </si>
  <si>
    <t>Recursos propios EDUBA</t>
  </si>
  <si>
    <t xml:space="preserve">8.Construcción de obras de urbanismo </t>
  </si>
  <si>
    <t>DIANA YURANY ESTUPIÑAN PAEZ</t>
  </si>
  <si>
    <t>EDELMIRA SANDOVAL SOLANO</t>
  </si>
  <si>
    <t>Profesional Universitario Unidad Financiera</t>
  </si>
  <si>
    <t xml:space="preserve">Sub Gerente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</si>
</sst>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_(&quot;$&quot;* #,##0_);_(&quot;$&quot;* \(#,##0\);_(&quot;$&quot;* &quot;-&quot;_);_(@_)"/>
    <numFmt numFmtId="167" formatCode="dd/mmm/yy"/>
    <numFmt numFmtId="168" formatCode="00"/>
    <numFmt numFmtId="169" formatCode="0000"/>
    <numFmt numFmtId="170" formatCode="0000000"/>
    <numFmt numFmtId="171" formatCode="000000000"/>
    <numFmt numFmtId="172" formatCode="_-&quot;$&quot;\ * #,##0.00_-;\-&quot;$&quot;\ * #,##0.00_-;_-&quot;$&quot;\ * &quot;-&quot;_-;_-@_-"/>
    <numFmt numFmtId="173" formatCode="&quot;&quot;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name val="Arial Nova Cond Light"/>
      <family val="2"/>
    </font>
    <font>
      <sz val="11"/>
      <name val="Calibri"/>
      <family val="2"/>
      <scheme val="minor"/>
    </font>
    <font>
      <b/>
      <sz val="8"/>
      <name val="Cambria"/>
      <family val="1"/>
    </font>
    <font>
      <sz val="8"/>
      <name val="Cambria"/>
      <family val="1"/>
    </font>
    <font>
      <sz val="11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1" fillId="0" borderId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164" fontId="1" fillId="0" borderId="0" xfId="2" applyFont="1" applyFill="1" applyAlignment="1">
      <alignment vertical="center"/>
    </xf>
    <xf numFmtId="164" fontId="2" fillId="2" borderId="2" xfId="2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/>
    </xf>
    <xf numFmtId="164" fontId="2" fillId="2" borderId="2" xfId="2" applyFont="1" applyFill="1" applyBorder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44" fontId="10" fillId="0" borderId="0" xfId="1" applyFont="1" applyFill="1" applyAlignment="1" applyProtection="1">
      <alignment vertical="center"/>
      <protection locked="0"/>
    </xf>
    <xf numFmtId="164" fontId="2" fillId="5" borderId="7" xfId="2" applyFont="1" applyFill="1" applyBorder="1" applyAlignment="1">
      <alignment vertical="center"/>
    </xf>
    <xf numFmtId="0" fontId="9" fillId="4" borderId="4" xfId="0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3" borderId="0" xfId="0" applyFont="1" applyFill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0" fillId="3" borderId="0" xfId="0" applyFill="1"/>
    <xf numFmtId="0" fontId="4" fillId="3" borderId="0" xfId="0" applyFont="1" applyFill="1" applyAlignment="1">
      <alignment horizontal="center" vertical="center"/>
    </xf>
    <xf numFmtId="164" fontId="1" fillId="3" borderId="0" xfId="2" applyFont="1" applyFill="1" applyAlignment="1">
      <alignment vertical="center"/>
    </xf>
    <xf numFmtId="0" fontId="1" fillId="3" borderId="0" xfId="0" applyFont="1" applyFill="1" applyAlignment="1">
      <alignment vertical="center"/>
    </xf>
    <xf numFmtId="1" fontId="4" fillId="3" borderId="0" xfId="0" applyNumberFormat="1" applyFont="1" applyFill="1" applyAlignment="1">
      <alignment vertical="center"/>
    </xf>
    <xf numFmtId="1" fontId="4" fillId="0" borderId="0" xfId="0" applyNumberFormat="1" applyFont="1" applyAlignment="1">
      <alignment vertical="center"/>
    </xf>
    <xf numFmtId="0" fontId="2" fillId="6" borderId="6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vertical="center"/>
    </xf>
    <xf numFmtId="0" fontId="2" fillId="5" borderId="6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1" fontId="8" fillId="6" borderId="6" xfId="0" applyNumberFormat="1" applyFont="1" applyFill="1" applyBorder="1" applyAlignment="1">
      <alignment horizontal="center" vertical="center" wrapText="1"/>
    </xf>
    <xf numFmtId="164" fontId="2" fillId="7" borderId="6" xfId="2" applyFont="1" applyFill="1" applyBorder="1" applyAlignment="1">
      <alignment horizontal="center" vertical="center" wrapText="1"/>
    </xf>
    <xf numFmtId="164" fontId="8" fillId="7" borderId="6" xfId="2" applyFont="1" applyFill="1" applyBorder="1" applyAlignment="1">
      <alignment horizontal="center" vertical="center" wrapText="1"/>
    </xf>
    <xf numFmtId="164" fontId="8" fillId="7" borderId="5" xfId="2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164" fontId="2" fillId="8" borderId="6" xfId="2" applyFont="1" applyFill="1" applyBorder="1" applyAlignment="1">
      <alignment horizontal="center" vertical="center" wrapText="1"/>
    </xf>
    <xf numFmtId="164" fontId="8" fillId="8" borderId="6" xfId="2" applyFont="1" applyFill="1" applyBorder="1" applyAlignment="1">
      <alignment horizontal="center" vertical="center" wrapText="1"/>
    </xf>
    <xf numFmtId="164" fontId="8" fillId="8" borderId="5" xfId="2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8" fillId="9" borderId="6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 vertical="center"/>
      <protection locked="0"/>
    </xf>
    <xf numFmtId="164" fontId="1" fillId="0" borderId="0" xfId="2" applyFont="1" applyFill="1" applyBorder="1" applyAlignment="1" applyProtection="1">
      <alignment vertical="center"/>
      <protection locked="0"/>
    </xf>
    <xf numFmtId="44" fontId="1" fillId="0" borderId="0" xfId="1" applyFont="1" applyFill="1" applyBorder="1" applyAlignment="1" applyProtection="1">
      <alignment vertical="center"/>
      <protection locked="0"/>
    </xf>
    <xf numFmtId="1" fontId="3" fillId="2" borderId="2" xfId="0" applyNumberFormat="1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164" fontId="14" fillId="7" borderId="0" xfId="2" applyFont="1" applyFill="1" applyBorder="1" applyAlignment="1" applyProtection="1">
      <alignment vertical="center"/>
      <protection hidden="1"/>
    </xf>
    <xf numFmtId="44" fontId="14" fillId="8" borderId="0" xfId="1" applyFont="1" applyFill="1" applyBorder="1" applyAlignment="1" applyProtection="1">
      <alignment vertical="center"/>
      <protection hidden="1"/>
    </xf>
    <xf numFmtId="44" fontId="14" fillId="9" borderId="0" xfId="1" applyFont="1" applyFill="1" applyBorder="1" applyAlignment="1" applyProtection="1">
      <alignment vertical="center"/>
      <protection hidden="1"/>
    </xf>
    <xf numFmtId="0" fontId="17" fillId="0" borderId="0" xfId="0" applyFont="1"/>
    <xf numFmtId="168" fontId="19" fillId="0" borderId="13" xfId="0" applyNumberFormat="1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169" fontId="19" fillId="0" borderId="13" xfId="0" applyNumberFormat="1" applyFont="1" applyBorder="1" applyAlignment="1">
      <alignment horizontal="center" vertical="center"/>
    </xf>
    <xf numFmtId="0" fontId="19" fillId="0" borderId="13" xfId="0" applyFont="1" applyBorder="1" applyAlignment="1">
      <alignment horizontal="justify" vertical="center" wrapText="1"/>
    </xf>
    <xf numFmtId="170" fontId="19" fillId="0" borderId="13" xfId="0" applyNumberFormat="1" applyFont="1" applyBorder="1" applyAlignment="1">
      <alignment horizontal="center" vertical="center" wrapText="1"/>
    </xf>
    <xf numFmtId="0" fontId="19" fillId="0" borderId="12" xfId="0" applyFont="1" applyBorder="1" applyAlignment="1">
      <alignment horizontal="justify" vertical="center" wrapText="1"/>
    </xf>
    <xf numFmtId="171" fontId="19" fillId="0" borderId="13" xfId="0" applyNumberFormat="1" applyFont="1" applyBorder="1" applyAlignment="1">
      <alignment horizontal="center" vertical="center" wrapText="1"/>
    </xf>
    <xf numFmtId="1" fontId="19" fillId="0" borderId="13" xfId="0" applyNumberFormat="1" applyFont="1" applyBorder="1" applyAlignment="1">
      <alignment horizontal="center" vertical="center" wrapText="1"/>
    </xf>
    <xf numFmtId="3" fontId="19" fillId="0" borderId="13" xfId="0" applyNumberFormat="1" applyFont="1" applyBorder="1" applyAlignment="1">
      <alignment horizontal="center" vertical="center"/>
    </xf>
    <xf numFmtId="42" fontId="19" fillId="0" borderId="12" xfId="0" applyNumberFormat="1" applyFont="1" applyBorder="1" applyAlignment="1">
      <alignment horizontal="center" vertical="center"/>
    </xf>
    <xf numFmtId="42" fontId="19" fillId="0" borderId="13" xfId="0" applyNumberFormat="1" applyFont="1" applyBorder="1" applyAlignment="1">
      <alignment horizontal="center" vertical="center"/>
    </xf>
    <xf numFmtId="168" fontId="19" fillId="0" borderId="9" xfId="0" applyNumberFormat="1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169" fontId="19" fillId="0" borderId="9" xfId="0" applyNumberFormat="1" applyFont="1" applyBorder="1" applyAlignment="1">
      <alignment horizontal="center" vertical="center"/>
    </xf>
    <xf numFmtId="0" fontId="19" fillId="0" borderId="9" xfId="0" applyFont="1" applyBorder="1" applyAlignment="1">
      <alignment horizontal="justify" vertical="center" wrapText="1"/>
    </xf>
    <xf numFmtId="170" fontId="19" fillId="0" borderId="9" xfId="0" applyNumberFormat="1" applyFont="1" applyBorder="1" applyAlignment="1">
      <alignment horizontal="center" vertical="center" wrapText="1"/>
    </xf>
    <xf numFmtId="0" fontId="19" fillId="0" borderId="14" xfId="0" applyFont="1" applyBorder="1" applyAlignment="1">
      <alignment horizontal="justify" vertical="center" wrapText="1"/>
    </xf>
    <xf numFmtId="171" fontId="19" fillId="0" borderId="9" xfId="0" applyNumberFormat="1" applyFont="1" applyBorder="1" applyAlignment="1">
      <alignment horizontal="center" vertical="center" wrapText="1"/>
    </xf>
    <xf numFmtId="1" fontId="19" fillId="0" borderId="9" xfId="0" applyNumberFormat="1" applyFont="1" applyBorder="1" applyAlignment="1">
      <alignment horizontal="center" vertical="center" wrapText="1"/>
    </xf>
    <xf numFmtId="3" fontId="19" fillId="0" borderId="9" xfId="0" applyNumberFormat="1" applyFont="1" applyBorder="1" applyAlignment="1">
      <alignment horizontal="center" vertical="center"/>
    </xf>
    <xf numFmtId="9" fontId="19" fillId="0" borderId="9" xfId="9" applyFont="1" applyFill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42" fontId="17" fillId="0" borderId="0" xfId="5" applyFont="1" applyFill="1"/>
    <xf numFmtId="42" fontId="17" fillId="0" borderId="0" xfId="0" applyNumberFormat="1" applyFont="1"/>
    <xf numFmtId="1" fontId="19" fillId="0" borderId="9" xfId="9" applyNumberFormat="1" applyFont="1" applyFill="1" applyBorder="1" applyAlignment="1">
      <alignment horizontal="center" vertical="center"/>
    </xf>
    <xf numFmtId="172" fontId="17" fillId="0" borderId="0" xfId="0" applyNumberFormat="1" applyFont="1"/>
    <xf numFmtId="168" fontId="17" fillId="0" borderId="0" xfId="0" applyNumberFormat="1" applyFont="1"/>
    <xf numFmtId="169" fontId="17" fillId="0" borderId="0" xfId="0" applyNumberFormat="1" applyFont="1"/>
    <xf numFmtId="170" fontId="17" fillId="0" borderId="0" xfId="0" applyNumberFormat="1" applyFont="1"/>
    <xf numFmtId="171" fontId="17" fillId="0" borderId="0" xfId="0" applyNumberFormat="1" applyFont="1"/>
    <xf numFmtId="0" fontId="19" fillId="0" borderId="15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42" fontId="18" fillId="0" borderId="13" xfId="0" applyNumberFormat="1" applyFont="1" applyBorder="1" applyAlignment="1">
      <alignment horizontal="center" vertical="center"/>
    </xf>
    <xf numFmtId="172" fontId="18" fillId="0" borderId="13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168" fontId="18" fillId="0" borderId="5" xfId="0" applyNumberFormat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169" fontId="18" fillId="0" borderId="5" xfId="0" applyNumberFormat="1" applyFont="1" applyBorder="1" applyAlignment="1">
      <alignment horizontal="center" vertical="center" wrapText="1"/>
    </xf>
    <xf numFmtId="170" fontId="18" fillId="0" borderId="5" xfId="0" applyNumberFormat="1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171" fontId="18" fillId="0" borderId="5" xfId="0" applyNumberFormat="1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18" fillId="0" borderId="13" xfId="0" applyFont="1" applyBorder="1" applyAlignment="1">
      <alignment horizontal="justify" vertical="center" wrapText="1"/>
    </xf>
    <xf numFmtId="0" fontId="18" fillId="0" borderId="12" xfId="0" applyFont="1" applyBorder="1" applyAlignment="1">
      <alignment horizontal="justify" vertical="center" wrapText="1"/>
    </xf>
    <xf numFmtId="4" fontId="18" fillId="0" borderId="12" xfId="0" applyNumberFormat="1" applyFont="1" applyBorder="1" applyAlignment="1">
      <alignment horizontal="center" vertical="center"/>
    </xf>
    <xf numFmtId="0" fontId="9" fillId="4" borderId="4" xfId="0" applyFont="1" applyFill="1" applyBorder="1" applyAlignment="1">
      <alignment vertical="center"/>
    </xf>
    <xf numFmtId="164" fontId="8" fillId="6" borderId="8" xfId="2" applyFont="1" applyFill="1" applyBorder="1" applyAlignment="1">
      <alignment horizontal="center" vertical="center" wrapText="1"/>
    </xf>
    <xf numFmtId="44" fontId="10" fillId="0" borderId="0" xfId="1" applyFont="1" applyFill="1" applyAlignment="1" applyProtection="1">
      <alignment vertical="center" wrapText="1"/>
      <protection locked="0"/>
    </xf>
    <xf numFmtId="0" fontId="21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vertical="center"/>
    </xf>
    <xf numFmtId="44" fontId="0" fillId="0" borderId="0" xfId="1" applyFont="1" applyFill="1" applyBorder="1" applyAlignment="1" applyProtection="1">
      <alignment vertical="center"/>
      <protection locked="0"/>
    </xf>
    <xf numFmtId="164" fontId="1" fillId="3" borderId="0" xfId="2" applyFont="1" applyFill="1" applyBorder="1" applyAlignment="1">
      <alignment vertical="center"/>
    </xf>
    <xf numFmtId="44" fontId="1" fillId="3" borderId="0" xfId="0" applyNumberFormat="1" applyFont="1" applyFill="1" applyAlignment="1">
      <alignment vertical="center"/>
    </xf>
    <xf numFmtId="44" fontId="6" fillId="3" borderId="0" xfId="0" applyNumberFormat="1" applyFont="1" applyFill="1" applyAlignment="1">
      <alignment vertical="center" wrapText="1"/>
    </xf>
    <xf numFmtId="164" fontId="22" fillId="3" borderId="0" xfId="0" applyNumberFormat="1" applyFont="1" applyFill="1" applyAlignment="1">
      <alignment horizontal="center" vertical="center"/>
    </xf>
    <xf numFmtId="0" fontId="16" fillId="0" borderId="11" xfId="0" applyFont="1" applyBorder="1" applyAlignment="1">
      <alignment horizontal="center"/>
    </xf>
    <xf numFmtId="164" fontId="13" fillId="9" borderId="8" xfId="2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164" fontId="12" fillId="7" borderId="9" xfId="2" applyFont="1" applyFill="1" applyBorder="1" applyAlignment="1">
      <alignment horizontal="left" vertical="center"/>
    </xf>
    <xf numFmtId="164" fontId="12" fillId="7" borderId="8" xfId="2" applyFont="1" applyFill="1" applyBorder="1" applyAlignment="1">
      <alignment horizontal="left" vertical="center"/>
    </xf>
    <xf numFmtId="164" fontId="13" fillId="8" borderId="8" xfId="2" applyFont="1" applyFill="1" applyBorder="1" applyAlignment="1">
      <alignment horizontal="left" vertical="center"/>
    </xf>
    <xf numFmtId="0" fontId="21" fillId="3" borderId="0" xfId="0" applyFont="1" applyFill="1" applyAlignment="1">
      <alignment horizontal="center" vertical="center"/>
    </xf>
    <xf numFmtId="0" fontId="21" fillId="3" borderId="8" xfId="0" applyFont="1" applyFill="1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173" fontId="0" fillId="0" borderId="4" xfId="0" applyNumberFormat="1" applyBorder="1" applyAlignment="1" applyProtection="1">
      <alignment horizontal="left" vertical="center"/>
      <protection hidden="1"/>
    </xf>
    <xf numFmtId="0" fontId="0" fillId="0" borderId="4" xfId="0" applyBorder="1" applyAlignment="1" applyProtection="1">
      <alignment horizontal="left" vertic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 vertical="center"/>
      <protection locked="0"/>
    </xf>
    <xf numFmtId="9" fontId="0" fillId="0" borderId="4" xfId="9" applyFont="1" applyBorder="1" applyAlignment="1" applyProtection="1">
      <alignment horizontal="center" vertical="center"/>
      <protection locked="0"/>
    </xf>
    <xf numFmtId="1" fontId="0" fillId="0" borderId="4" xfId="0" applyNumberFormat="1" applyBorder="1" applyAlignment="1" applyProtection="1">
      <alignment horizontal="left" vertical="center"/>
      <protection locked="0"/>
    </xf>
    <xf numFmtId="167" fontId="0" fillId="0" borderId="4" xfId="0" applyNumberForma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left" vertical="center" wrapText="1"/>
      <protection hidden="1"/>
    </xf>
    <xf numFmtId="0" fontId="0" fillId="0" borderId="4" xfId="0" applyBorder="1" applyAlignment="1" applyProtection="1">
      <alignment horizontal="justify" vertical="center" wrapText="1"/>
      <protection locked="0"/>
    </xf>
    <xf numFmtId="0" fontId="20" fillId="0" borderId="4" xfId="3" applyFont="1" applyBorder="1" applyAlignment="1" applyProtection="1">
      <alignment horizontal="justify" vertical="center"/>
      <protection locked="0"/>
    </xf>
    <xf numFmtId="0" fontId="0" fillId="0" borderId="4" xfId="0" applyBorder="1" applyAlignment="1" applyProtection="1">
      <alignment horizontal="justify" vertical="center"/>
      <protection locked="0"/>
    </xf>
  </cellXfs>
  <cellStyles count="10">
    <cellStyle name="Millares 2" xfId="6" xr:uid="{00000000-0005-0000-0000-000001000000}"/>
    <cellStyle name="Moneda" xfId="1" builtinId="4"/>
    <cellStyle name="Moneda [0]" xfId="2" builtinId="7"/>
    <cellStyle name="Moneda [0] 2" xfId="5" xr:uid="{00000000-0005-0000-0000-000004000000}"/>
    <cellStyle name="Moneda [0] 3" xfId="7" xr:uid="{00000000-0005-0000-0000-000005000000}"/>
    <cellStyle name="Moneda 2" xfId="8" xr:uid="{00000000-0005-0000-0000-000006000000}"/>
    <cellStyle name="Normal" xfId="0" builtinId="0"/>
    <cellStyle name="Normal 2" xfId="4" xr:uid="{00000000-0005-0000-0000-000008000000}"/>
    <cellStyle name="Normal 2 2 2" xfId="3" xr:uid="{00000000-0005-0000-0000-000009000000}"/>
    <cellStyle name="Porcentaje" xfId="9" builtinId="5"/>
  </cellStyles>
  <dxfs count="16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justify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d/mmm/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d/mmm/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numFmt numFmtId="173" formatCode="&quot;&quot;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numFmt numFmtId="164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numFmt numFmtId="164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numFmt numFmtId="164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numFmt numFmtId="164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numFmt numFmtId="164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numFmt numFmtId="164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numFmt numFmtId="164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numFmt numFmtId="164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numFmt numFmtId="164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numFmt numFmtId="164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numFmt numFmtId="164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numFmt numFmtId="164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numFmt numFmtId="164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numFmt numFmtId="164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numFmt numFmtId="164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numFmt numFmtId="164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numFmt numFmtId="174" formatCode="_-&quot;$&quot;* #,##0.0_-;\-&quot;$&quot;* #,##0.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34" formatCode="_-&quot;$&quot;\ * #,##0.00_-;\-&quot;$&quot;\ * #,##0.00_-;_-&quot;$&quot;\ * &quot;-&quot;??_-;_-@_-"/>
      <fill>
        <patternFill patternType="solid">
          <fgColor indexed="64"/>
          <bgColor rgb="FF00B0F0"/>
        </patternFill>
      </fill>
      <alignment horizontal="general" vertical="center" textRotation="0" wrapText="0" indent="0" justifyLastLine="0" shrinkToFit="0" readingOrder="0"/>
      <protection locked="1" hidden="1"/>
    </dxf>
    <dxf>
      <numFmt numFmtId="164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numFmt numFmtId="164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numFmt numFmtId="164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numFmt numFmtId="164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numFmt numFmtId="164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numFmt numFmtId="164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numFmt numFmtId="164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numFmt numFmtId="164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numFmt numFmtId="164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numFmt numFmtId="164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numFmt numFmtId="164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numFmt numFmtId="164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numFmt numFmtId="164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numFmt numFmtId="164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numFmt numFmtId="164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numFmt numFmtId="174" formatCode="_-&quot;$&quot;* #,##0.0_-;\-&quot;$&quot;* #,##0.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34" formatCode="_-&quot;$&quot;\ * #,##0.00_-;\-&quot;$&quot;\ * #,##0.00_-;_-&quot;$&quot;\ * &quot;-&quot;??_-;_-@_-"/>
      <fill>
        <patternFill patternType="solid">
          <fgColor indexed="64"/>
          <bgColor rgb="FFFFC000"/>
        </patternFill>
      </fill>
      <alignment horizontal="general" vertical="center" textRotation="0" wrapText="0" indent="0" justifyLastLine="0" shrinkToFit="0" readingOrder="0"/>
      <protection locked="1" hidden="1"/>
    </dxf>
    <dxf>
      <numFmt numFmtId="164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numFmt numFmtId="164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numFmt numFmtId="164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numFmt numFmtId="164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numFmt numFmtId="164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numFmt numFmtId="164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numFmt numFmtId="164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numFmt numFmtId="164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numFmt numFmtId="164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numFmt numFmtId="164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numFmt numFmtId="164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numFmt numFmtId="164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numFmt numFmtId="164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numFmt numFmtId="164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&quot;$&quot;* #,##0_-;\-&quot;$&quot;* #,##0_-;_-&quot;$&quot;* &quot;-&quot;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numFmt numFmtId="164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_-&quot;$&quot;* #,##0_-;\-&quot;$&quot;* #,##0_-;_-&quot;$&quot;* &quot;-&quot;_-;_-@_-"/>
      <fill>
        <patternFill patternType="solid">
          <fgColor indexed="64"/>
          <bgColor rgb="FF00B050"/>
        </patternFill>
      </fill>
      <alignment horizontal="general" vertical="center" textRotation="0" wrapText="0" indent="0" justifyLastLine="0" shrinkToFit="0" readingOrder="0"/>
      <protection locked="1" hidden="1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ill>
        <patternFill patternType="none">
          <fgColor rgb="FF000000"/>
          <bgColor auto="1"/>
        </patternFill>
      </fill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2" tint="-0.49998474074526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mbria"/>
        <scheme val="none"/>
      </font>
      <numFmt numFmtId="32" formatCode="_-&quot;$&quot;\ * #,##0_-;\-&quot;$&quot;\ * #,##0_-;_-&quot;$&quot;\ * &quot;-&quot;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medium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mbria"/>
        <scheme val="none"/>
      </font>
      <numFmt numFmtId="32" formatCode="_-&quot;$&quot;\ * #,##0_-;\-&quot;$&quot;\ * #,##0_-;_-&quot;$&quot;\ * &quot;-&quot;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medium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mbria"/>
        <scheme val="none"/>
      </font>
      <numFmt numFmtId="32" formatCode="_-&quot;$&quot;\ * #,##0_-;\-&quot;$&quot;\ * #,##0_-;_-&quot;$&quot;\ * &quot;-&quot;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medium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mbria"/>
        <scheme val="none"/>
      </font>
      <numFmt numFmtId="32" formatCode="_-&quot;$&quot;\ * #,##0_-;\-&quot;$&quot;\ * #,##0_-;_-&quot;$&quot;\ * &quot;-&quot;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medium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mbria"/>
        <scheme val="none"/>
      </font>
      <numFmt numFmtId="32" formatCode="_-&quot;$&quot;\ * #,##0_-;\-&quot;$&quot;\ * #,##0_-;_-&quot;$&quot;\ * &quot;-&quot;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medium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mbria"/>
        <scheme val="none"/>
      </font>
      <numFmt numFmtId="32" formatCode="_-&quot;$&quot;\ * #,##0_-;\-&quot;$&quot;\ * #,##0_-;_-&quot;$&quot;\ * &quot;-&quot;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medium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mbria"/>
        <scheme val="none"/>
      </font>
      <numFmt numFmtId="32" formatCode="_-&quot;$&quot;\ * #,##0_-;\-&quot;$&quot;\ * #,##0_-;_-&quot;$&quot;\ * &quot;-&quot;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medium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mbria"/>
        <scheme val="none"/>
      </font>
      <numFmt numFmtId="32" formatCode="_-&quot;$&quot;\ * #,##0_-;\-&quot;$&quot;\ * #,##0_-;_-&quot;$&quot;\ * &quot;-&quot;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medium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mbria"/>
        <scheme val="none"/>
      </font>
      <numFmt numFmtId="32" formatCode="_-&quot;$&quot;\ * #,##0_-;\-&quot;$&quot;\ * #,##0_-;_-&quot;$&quot;\ * &quot;-&quot;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medium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mbria"/>
        <scheme val="none"/>
      </font>
      <numFmt numFmtId="32" formatCode="_-&quot;$&quot;\ * #,##0_-;\-&quot;$&quot;\ * #,##0_-;_-&quot;$&quot;\ * &quot;-&quot;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medium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mbria"/>
        <scheme val="none"/>
      </font>
      <numFmt numFmtId="32" formatCode="_-&quot;$&quot;\ * #,##0_-;\-&quot;$&quot;\ * #,##0_-;_-&quot;$&quot;\ * &quot;-&quot;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medium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mbria"/>
        <scheme val="none"/>
      </font>
      <numFmt numFmtId="32" formatCode="_-&quot;$&quot;\ * #,##0_-;\-&quot;$&quot;\ * #,##0_-;_-&quot;$&quot;\ * &quot;-&quot;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medium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mbria"/>
        <scheme val="none"/>
      </font>
      <numFmt numFmtId="32" formatCode="_-&quot;$&quot;\ * #,##0_-;\-&quot;$&quot;\ * #,##0_-;_-&quot;$&quot;\ * &quot;-&quot;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medium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mbria"/>
        <scheme val="none"/>
      </font>
      <numFmt numFmtId="32" formatCode="_-&quot;$&quot;\ * #,##0_-;\-&quot;$&quot;\ * #,##0_-;_-&quot;$&quot;\ * &quot;-&quot;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medium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mbria"/>
        <scheme val="none"/>
      </font>
      <numFmt numFmtId="32" formatCode="_-&quot;$&quot;\ * #,##0_-;\-&quot;$&quot;\ * #,##0_-;_-&quot;$&quot;\ * &quot;-&quot;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medium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mbria"/>
        <scheme val="none"/>
      </font>
      <numFmt numFmtId="32" formatCode="_-&quot;$&quot;\ * #,##0_-;\-&quot;$&quot;\ * #,##0_-;_-&quot;$&quot;\ * &quot;-&quot;_-;_-@_-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 style="medium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mbria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mbria"/>
        <scheme val="none"/>
      </font>
      <alignment horizontal="justify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mbria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mbria"/>
        <scheme val="none"/>
      </font>
      <numFmt numFmtId="171" formatCode="0000000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mbria"/>
        <scheme val="none"/>
      </font>
      <alignment horizontal="justify" vertical="center" textRotation="0" wrapText="1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mbria"/>
        <scheme val="none"/>
      </font>
      <numFmt numFmtId="170" formatCode="00000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mbria"/>
        <scheme val="none"/>
      </font>
      <alignment horizontal="justify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mbria"/>
        <scheme val="none"/>
      </font>
      <alignment horizontal="justify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mbria"/>
        <scheme val="none"/>
      </font>
      <numFmt numFmtId="169" formatCode="00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mbria"/>
        <scheme val="none"/>
      </font>
      <numFmt numFmtId="168" formatCode="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mbria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mbria"/>
        <scheme val="none"/>
      </font>
      <alignment horizontal="center" vertical="center" textRotation="0" wrapText="1" indent="0" justifyLastLine="0" shrinkToFit="0" readingOrder="0"/>
    </dxf>
    <dxf>
      <font>
        <b/>
        <i val="0"/>
        <sz val="12"/>
        <color theme="0"/>
        <name val="Arial"/>
        <scheme val="none"/>
      </font>
      <border>
        <bottom style="thin">
          <color theme="5"/>
        </bottom>
        <vertical/>
        <horizontal/>
      </border>
    </dxf>
    <dxf>
      <font>
        <color theme="1"/>
      </font>
      <fill>
        <patternFill>
          <bgColor rgb="FF002060"/>
        </patternFill>
      </fill>
      <border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  <vertical/>
        <horizontal/>
      </border>
    </dxf>
  </dxfs>
  <tableStyles count="1" defaultTableStyle="TableStyleMedium2" defaultPivotStyle="PivotStyleLight16">
    <tableStyle name="SlicerStyleDark2 2" pivot="0" table="0" count="10" xr9:uid="{00000000-0011-0000-FFFF-FFFF00000000}">
      <tableStyleElement type="wholeTable" dxfId="166"/>
      <tableStyleElement type="headerRow" dxfId="165"/>
    </tableStyle>
  </tableStyles>
  <colors>
    <mruColors>
      <color rgb="FF002060"/>
    </mruColors>
  </colors>
  <extLst>
    <ext xmlns:x14="http://schemas.microsoft.com/office/spreadsheetml/2009/9/main" uri="{46F421CA-312F-682f-3DD2-61675219B42D}">
      <x14:dxfs count="8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5" tint="-0.249977111117893"/>
          </font>
          <fill>
            <patternFill patternType="solid">
              <fgColor theme="5" tint="0.59999389629810485"/>
              <bgColor theme="5" tint="0.59999389629810485"/>
            </patternFill>
          </fill>
          <border>
            <left style="thin">
              <color theme="5" tint="0.59999389629810485"/>
            </left>
            <right style="thin">
              <color theme="5" tint="0.59999389629810485"/>
            </right>
            <top style="thin">
              <color theme="5" tint="0.59999389629810485"/>
            </top>
            <bottom style="thin">
              <color theme="5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5"/>
              <bgColor theme="5"/>
            </patternFill>
          </fill>
          <border>
            <left style="thin">
              <color theme="5"/>
            </left>
            <right style="thin">
              <color theme="5"/>
            </right>
            <top style="thin">
              <color theme="5"/>
            </top>
            <bottom style="thin">
              <color theme="5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2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18" Type="http://schemas.openxmlformats.org/officeDocument/2006/relationships/customXml" Target="../customXml/item8.xml"/><Relationship Id="rId26" Type="http://schemas.openxmlformats.org/officeDocument/2006/relationships/customXml" Target="../customXml/item16.xml"/><Relationship Id="rId3" Type="http://schemas.openxmlformats.org/officeDocument/2006/relationships/externalLink" Target="externalLinks/externalLink1.xml"/><Relationship Id="rId21" Type="http://schemas.openxmlformats.org/officeDocument/2006/relationships/customXml" Target="../customXml/item11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17" Type="http://schemas.openxmlformats.org/officeDocument/2006/relationships/customXml" Target="../customXml/item7.xml"/><Relationship Id="rId25" Type="http://schemas.openxmlformats.org/officeDocument/2006/relationships/customXml" Target="../customXml/item15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6.xml"/><Relationship Id="rId20" Type="http://schemas.openxmlformats.org/officeDocument/2006/relationships/customXml" Target="../customXml/item10.xml"/><Relationship Id="rId29" Type="http://schemas.openxmlformats.org/officeDocument/2006/relationships/customXml" Target="../customXml/item19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1.xml"/><Relationship Id="rId24" Type="http://schemas.openxmlformats.org/officeDocument/2006/relationships/customXml" Target="../customXml/item14.xml"/><Relationship Id="rId5" Type="http://schemas.openxmlformats.org/officeDocument/2006/relationships/theme" Target="theme/theme1.xml"/><Relationship Id="rId15" Type="http://schemas.openxmlformats.org/officeDocument/2006/relationships/customXml" Target="../customXml/item5.xml"/><Relationship Id="rId23" Type="http://schemas.openxmlformats.org/officeDocument/2006/relationships/customXml" Target="../customXml/item13.xml"/><Relationship Id="rId28" Type="http://schemas.openxmlformats.org/officeDocument/2006/relationships/customXml" Target="../customXml/item18.xml"/><Relationship Id="rId10" Type="http://schemas.openxmlformats.org/officeDocument/2006/relationships/calcChain" Target="calcChain.xml"/><Relationship Id="rId19" Type="http://schemas.openxmlformats.org/officeDocument/2006/relationships/customXml" Target="../customXml/item9.xml"/><Relationship Id="rId4" Type="http://schemas.microsoft.com/office/2007/relationships/slicerCache" Target="slicerCaches/slicerCache1.xml"/><Relationship Id="rId9" Type="http://schemas.openxmlformats.org/officeDocument/2006/relationships/powerPivotData" Target="model/item.data"/><Relationship Id="rId14" Type="http://schemas.openxmlformats.org/officeDocument/2006/relationships/customXml" Target="../customXml/item4.xml"/><Relationship Id="rId22" Type="http://schemas.openxmlformats.org/officeDocument/2006/relationships/customXml" Target="../customXml/item12.xml"/><Relationship Id="rId27" Type="http://schemas.openxmlformats.org/officeDocument/2006/relationships/customXml" Target="../customXml/item17.xml"/><Relationship Id="rId30" Type="http://schemas.openxmlformats.org/officeDocument/2006/relationships/customXml" Target="../customXml/item2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64</xdr:col>
      <xdr:colOff>1619250</xdr:colOff>
      <xdr:row>0</xdr:row>
      <xdr:rowOff>16007</xdr:rowOff>
    </xdr:from>
    <xdr:to>
      <xdr:col>64</xdr:col>
      <xdr:colOff>3593087</xdr:colOff>
      <xdr:row>0</xdr:row>
      <xdr:rowOff>499491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3DB82FEB-94A8-48EB-A393-C3A451FB0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1752"/>
        <a:stretch>
          <a:fillRect/>
        </a:stretch>
      </xdr:blipFill>
      <xdr:spPr bwMode="auto">
        <a:xfrm>
          <a:off x="77996143" y="16007"/>
          <a:ext cx="1973837" cy="483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56029</xdr:colOff>
      <xdr:row>0</xdr:row>
      <xdr:rowOff>89645</xdr:rowOff>
    </xdr:from>
    <xdr:to>
      <xdr:col>11</xdr:col>
      <xdr:colOff>231321</xdr:colOff>
      <xdr:row>0</xdr:row>
      <xdr:rowOff>907676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B31680DD-4E88-42D0-AD66-23D613967B47}"/>
            </a:ext>
          </a:extLst>
        </xdr:cNvPr>
        <xdr:cNvSpPr txBox="1"/>
      </xdr:nvSpPr>
      <xdr:spPr>
        <a:xfrm>
          <a:off x="7852922" y="89645"/>
          <a:ext cx="3413792" cy="8180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2400" b="1">
              <a:solidFill>
                <a:schemeClr val="bg2"/>
              </a:solidFill>
              <a:latin typeface="+mn-lt"/>
              <a:cs typeface="Arial" panose="020B0604020202020204" pitchFamily="34" charset="0"/>
            </a:rPr>
            <a:t>PLAN DE ACCIÓN</a:t>
          </a:r>
          <a:r>
            <a:rPr lang="es-CO" sz="2400" b="1" baseline="0">
              <a:solidFill>
                <a:schemeClr val="bg2"/>
              </a:solidFill>
              <a:latin typeface="+mn-lt"/>
              <a:cs typeface="Arial" panose="020B0604020202020204" pitchFamily="34" charset="0"/>
            </a:rPr>
            <a:t> 2023</a:t>
          </a:r>
        </a:p>
        <a:p>
          <a:pPr algn="ctr"/>
          <a:r>
            <a:rPr lang="es-CO" sz="1600" b="0" baseline="0">
              <a:solidFill>
                <a:schemeClr val="bg2"/>
              </a:solidFill>
              <a:latin typeface="+mn-lt"/>
              <a:cs typeface="Arial" panose="020B0604020202020204" pitchFamily="34" charset="0"/>
            </a:rPr>
            <a:t>Seguimiento y evaluación PDD</a:t>
          </a:r>
        </a:p>
      </xdr:txBody>
    </xdr:sp>
    <xdr:clientData/>
  </xdr:twoCellAnchor>
  <xdr:twoCellAnchor>
    <xdr:from>
      <xdr:col>64</xdr:col>
      <xdr:colOff>2094701</xdr:colOff>
      <xdr:row>0</xdr:row>
      <xdr:rowOff>498663</xdr:rowOff>
    </xdr:from>
    <xdr:to>
      <xdr:col>64</xdr:col>
      <xdr:colOff>3565073</xdr:colOff>
      <xdr:row>0</xdr:row>
      <xdr:rowOff>967709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62759840-74D6-44F1-BAB6-78D945495B88}"/>
            </a:ext>
          </a:extLst>
        </xdr:cNvPr>
        <xdr:cNvSpPr txBox="1"/>
      </xdr:nvSpPr>
      <xdr:spPr>
        <a:xfrm>
          <a:off x="78471594" y="498663"/>
          <a:ext cx="1470372" cy="4690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s-CO" sz="1050" b="1">
              <a:solidFill>
                <a:schemeClr val="bg1"/>
              </a:solidFill>
              <a:latin typeface="+mn-lt"/>
            </a:rPr>
            <a:t>10 de Agosto 2022</a:t>
          </a:r>
        </a:p>
        <a:p>
          <a:pPr algn="r"/>
          <a:r>
            <a:rPr lang="es-CO" sz="1050" b="1">
              <a:solidFill>
                <a:schemeClr val="bg1"/>
              </a:solidFill>
              <a:latin typeface="+mn-lt"/>
            </a:rPr>
            <a:t>Version 3.2</a:t>
          </a:r>
        </a:p>
      </xdr:txBody>
    </xdr:sp>
    <xdr:clientData/>
  </xdr:twoCellAnchor>
  <xdr:twoCellAnchor editAs="absolute">
    <xdr:from>
      <xdr:col>1</xdr:col>
      <xdr:colOff>638627</xdr:colOff>
      <xdr:row>0</xdr:row>
      <xdr:rowOff>175533</xdr:rowOff>
    </xdr:from>
    <xdr:to>
      <xdr:col>3</xdr:col>
      <xdr:colOff>1003299</xdr:colOff>
      <xdr:row>1</xdr:row>
      <xdr:rowOff>40821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5" name="No. IP">
              <a:extLst>
                <a:ext uri="{FF2B5EF4-FFF2-40B4-BE49-F238E27FC236}">
                  <a16:creationId xmlns:a16="http://schemas.microsoft.com/office/drawing/2014/main" id="{97FD75AD-C6EA-4C6A-AF6C-1EC919224D3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o. IP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17763" y="175533"/>
              <a:ext cx="2797629" cy="87221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ACION%20BARRANCABERMEJA%202021/INFORME%20CUIPO%202021%20BCA/18-02-2021%20PLAN%20INDICATIVO%20HOMOLOGADO%20Y%20MODIFICADO%20NUEVAS%20SECRETARI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ListasPDET"/>
      <sheetName val="Iniciativas"/>
      <sheetName val="PI 2020-2023"/>
      <sheetName val="PI 2020-2023 MODIF"/>
      <sheetName val="PI 2020-2023 (2)"/>
      <sheetName val="Catálogo"/>
      <sheetName val="Hoja1"/>
      <sheetName val="Paz"/>
      <sheetName val="Víctimas"/>
      <sheetName val="ODS"/>
      <sheetName val="PI_Ejec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 t="str">
            <v>Agricultura y desarrollo rural</v>
          </cell>
        </row>
        <row r="6">
          <cell r="B6" t="str">
            <v>Ambiente y desarrollo sostenible</v>
          </cell>
        </row>
        <row r="7">
          <cell r="B7" t="str">
            <v>Ciencia, tecnología e innovación</v>
          </cell>
        </row>
        <row r="8">
          <cell r="B8" t="str">
            <v>Comercio, industria y turismo</v>
          </cell>
        </row>
        <row r="9">
          <cell r="B9" t="str">
            <v>Cultura</v>
          </cell>
        </row>
        <row r="10">
          <cell r="B10" t="str">
            <v>Deporte y recreación</v>
          </cell>
        </row>
        <row r="11">
          <cell r="B11" t="str">
            <v>Educación</v>
          </cell>
        </row>
        <row r="12">
          <cell r="B12" t="str">
            <v>Gobierno territorial</v>
          </cell>
        </row>
        <row r="13">
          <cell r="B13" t="str">
            <v>Inclusión social y reconciliación</v>
          </cell>
        </row>
        <row r="14">
          <cell r="B14" t="str">
            <v>Información estadística</v>
          </cell>
        </row>
        <row r="15">
          <cell r="B15" t="str">
            <v>Justicia y del derecho</v>
          </cell>
        </row>
        <row r="16">
          <cell r="B16" t="str">
            <v>Minas y energía</v>
          </cell>
        </row>
        <row r="17">
          <cell r="B17" t="str">
            <v>Salud y protección social</v>
          </cell>
        </row>
        <row r="18">
          <cell r="B18" t="str">
            <v>Tecnologías de la información y las comunicaciones</v>
          </cell>
        </row>
        <row r="19">
          <cell r="B19" t="str">
            <v>Trabajo</v>
          </cell>
        </row>
        <row r="20">
          <cell r="B20" t="str">
            <v>Transporte</v>
          </cell>
        </row>
        <row r="21">
          <cell r="B21" t="str">
            <v>Vivienda, ciudad y territorio</v>
          </cell>
        </row>
      </sheetData>
      <sheetData sheetId="7"/>
      <sheetData sheetId="8"/>
      <sheetData sheetId="9">
        <row r="2">
          <cell r="A2" t="str">
            <v>Asistencia / Subsistencia mínima</v>
          </cell>
        </row>
      </sheetData>
      <sheetData sheetId="10">
        <row r="2">
          <cell r="A2" t="str">
            <v>Sin relación con los ODS</v>
          </cell>
        </row>
      </sheetData>
      <sheetData sheetId="11"/>
    </sheetDataSet>
  </externalBook>
</externalLink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No._IP" xr10:uid="{00000000-0013-0000-FFFF-FFFF02000000}" sourceName="No. IP">
  <extLst>
    <x:ext xmlns:x15="http://schemas.microsoft.com/office/spreadsheetml/2010/11/main" uri="{2F2917AC-EB37-4324-AD4E-5DD8C200BD13}">
      <x15:tableSlicerCache tableId="2" column="2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No. IP" xr10:uid="{00000000-0014-0000-FFFF-FFFF01000000}" cache="SegmentaciónDeDatos_No._IP" caption="No. IP" columnCount="4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:AE304" totalsRowShown="0" headerRowDxfId="164" dataDxfId="163" tableBorderDxfId="162">
  <autoFilter ref="A2:AE304" xr:uid="{00000000-0009-0000-0100-000001000000}"/>
  <tableColumns count="31">
    <tableColumn id="1" xr3:uid="{00000000-0010-0000-0000-000001000000}" name="Nombre del sector de inversión con el que se financiará la intervención" dataDxfId="161"/>
    <tableColumn id="2" xr3:uid="{00000000-0010-0000-0000-000002000000}" name="Código del sector" dataDxfId="160"/>
    <tableColumn id="3" xr3:uid="{00000000-0010-0000-0000-000003000000}" name="Nombre del Programa aprobado en el PDT" dataDxfId="159"/>
    <tableColumn id="4" xr3:uid="{00000000-0010-0000-0000-000004000000}" name="Nombre del Programa según el Manual de Clasificación Programático del Gasto Público" dataDxfId="158"/>
    <tableColumn id="5" xr3:uid="{00000000-0010-0000-0000-000005000000}" name="Codigo del Programa" dataDxfId="157"/>
    <tableColumn id="6" xr3:uid="{00000000-0010-0000-0000-000006000000}" name="Nombre del Producto aprobado en el PDT" dataDxfId="156"/>
    <tableColumn id="7" xr3:uid="{00000000-0010-0000-0000-000007000000}" name="Dependencia responsable" dataDxfId="155"/>
    <tableColumn id="8" xr3:uid="{00000000-0010-0000-0000-000008000000}" name="Nombre del Producto según el Catálogo de Productos de la MGA" dataDxfId="154"/>
    <tableColumn id="9" xr3:uid="{00000000-0010-0000-0000-000009000000}" name="Codigo del Producto según Catálogo de productos de la MGA" dataDxfId="153"/>
    <tableColumn id="10" xr3:uid="{00000000-0010-0000-0000-00000A000000}" name="INDICADOR DE PRODUCTO PDT" dataDxfId="152"/>
    <tableColumn id="11" xr3:uid="{00000000-0010-0000-0000-00000B000000}" name="Indicador de Producto según Catálogo de Productos de la MGA" dataDxfId="151"/>
    <tableColumn id="12" xr3:uid="{00000000-0010-0000-0000-00000C000000}" name="Codigo del indicador de Producto Según el Catálogo de Productos de la MGA" dataDxfId="150"/>
    <tableColumn id="13" xr3:uid="{00000000-0010-0000-0000-00000D000000}" name="CODIGO BPIN" dataDxfId="149"/>
    <tableColumn id="14" xr3:uid="{00000000-0010-0000-0000-00000E000000}" name="NOMBRE DEL PROYECTO" dataDxfId="148"/>
    <tableColumn id="15" xr3:uid="{00000000-0010-0000-0000-00000F000000}" name="Meta Física Esperada 2022" dataDxfId="147"/>
    <tableColumn id="16" xr3:uid="{00000000-0010-0000-0000-000010000000}" name="Recursos propios 2022" dataDxfId="146"/>
    <tableColumn id="17" xr3:uid="{00000000-0010-0000-0000-000011000000}" name="SGP Educación 2022 (valores en pesos)" dataDxfId="145"/>
    <tableColumn id="18" xr3:uid="{00000000-0010-0000-0000-000012000000}" name=" SGP Salud 2022 (valores en pesos)" dataDxfId="144"/>
    <tableColumn id="19" xr3:uid="{00000000-0010-0000-0000-000013000000}" name="SGP APSB 2022" dataDxfId="143"/>
    <tableColumn id="20" xr3:uid="{00000000-0010-0000-0000-000014000000}" name="SGP Cultura 2022" dataDxfId="142"/>
    <tableColumn id="21" xr3:uid="{00000000-0010-0000-0000-000015000000}" name="SGP Deporte 2022" dataDxfId="141"/>
    <tableColumn id="22" xr3:uid="{00000000-0010-0000-0000-000016000000}" name="SGP Libre Inversión 2022" dataDxfId="140"/>
    <tableColumn id="23" xr3:uid="{00000000-0010-0000-0000-000017000000}" name="SGP Alimentación Escolar 2022" dataDxfId="139"/>
    <tableColumn id="24" xr3:uid="{00000000-0010-0000-0000-000018000000}" name="SGP Municipios Río Magdalena 2022" dataDxfId="138"/>
    <tableColumn id="25" xr3:uid="{00000000-0010-0000-0000-000019000000}" name="SGP Primera Infancia 2022" dataDxfId="137"/>
    <tableColumn id="26" xr3:uid="{00000000-0010-0000-0000-00001A000000}" name=" Regalías 2022" dataDxfId="136"/>
    <tableColumn id="27" xr3:uid="{00000000-0010-0000-0000-00001B000000}" name="Cofinanciación Departamento 2022" dataDxfId="135"/>
    <tableColumn id="28" xr3:uid="{00000000-0010-0000-0000-00001C000000}" name="Cofinanciación Nación 2022" dataDxfId="134"/>
    <tableColumn id="29" xr3:uid="{00000000-0010-0000-0000-00001D000000}" name="Crédito 2022" dataDxfId="133"/>
    <tableColumn id="30" xr3:uid="{00000000-0010-0000-0000-00001E000000}" name="Otros 2022" dataDxfId="132"/>
    <tableColumn id="31" xr3:uid="{00000000-0010-0000-0000-00001F000000}" name="Total  2022" dataDxfId="13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V3.2" displayName="V3.2" ref="A3:BM21" headerRowDxfId="130" totalsRowDxfId="127" headerRowBorderDxfId="129" tableBorderDxfId="128">
  <autoFilter ref="A3:BM21" xr:uid="{00000000-0009-0000-0100-000002000000}"/>
  <tableColumns count="65">
    <tableColumn id="2" xr3:uid="{00000000-0010-0000-0100-000002000000}" name="No. IP" totalsRowLabel="Total" dataDxfId="126" totalsRowDxfId="125"/>
    <tableColumn id="14" xr3:uid="{00000000-0010-0000-0100-00000E000000}" name="Reportó" dataDxfId="13" totalsRowDxfId="124">
      <calculatedColumnFormula>+IF(ISBLANK(V3.2[[#This Row],[No. IP]]),"",$G$1)</calculatedColumnFormula>
    </tableColumn>
    <tableColumn id="1" xr3:uid="{00000000-0010-0000-0100-000001000000}" name="Dependencia" dataDxfId="12" totalsRowDxfId="123">
      <calculatedColumnFormula>+IFERROR(VLOOKUP(V3.2[[#This Row],[No. IP]],IP_TABLA[],3,FALSE),"")</calculatedColumnFormula>
    </tableColumn>
    <tableColumn id="3" xr3:uid="{00000000-0010-0000-0100-000003000000}" name="Línea Estratégica" dataDxfId="11" totalsRowDxfId="122">
      <calculatedColumnFormula>+IFERROR(VLOOKUP(V3.2[[#This Row],[No. IP]],IP_TABLA[],4,FALSE),"")</calculatedColumnFormula>
    </tableColumn>
    <tableColumn id="4" xr3:uid="{00000000-0010-0000-0100-000004000000}" name="Sector " dataDxfId="10" totalsRowDxfId="121">
      <calculatedColumnFormula>+IFERROR(VLOOKUP(V3.2[[#This Row],[No. IP]],IP_TABLA[],6,FALSE),"")</calculatedColumnFormula>
    </tableColumn>
    <tableColumn id="5" xr3:uid="{00000000-0010-0000-0100-000005000000}" name="Programa " dataDxfId="9" totalsRowDxfId="120">
      <calculatedColumnFormula>+IFERROR(VLOOKUP(V3.2[[#This Row],[No. IP]],IP_TABLA[],7,FALSE),"")</calculatedColumnFormula>
    </tableColumn>
    <tableColumn id="6" xr3:uid="{00000000-0010-0000-0100-000006000000}" name="Indicador de Producto" totalsRowFunction="count" dataDxfId="8">
      <calculatedColumnFormula>+IFERROR(VLOOKUP(V3.2[[#This Row],[No. IP]],IP_TABLA[],2,FALSE),"")</calculatedColumnFormula>
    </tableColumn>
    <tableColumn id="7" xr3:uid="{00000000-0010-0000-0100-000007000000}" name="Meta de la vigencia" dataDxfId="7" totalsRowDxfId="119">
      <calculatedColumnFormula>IFERROR(IF($H$1=2020,(VLOOKUP(V3.2[[#This Row],[No. IP]],IP_TABLA[],8,FALSE)),IF($H$1=2021,(VLOOKUP(V3.2[[#This Row],[No. IP]],IP_TABLA[],9,FALSE)),IF($H$1=2022,(VLOOKUP(V3.2[[#This Row],[No. IP]],IP_TABLA[],10,FALSE)),IF($H$1=2023,(VLOOKUP(V3.2[[#This Row],[No. IP]],IP_TABLA[],11,FALSE)),"")))),"")</calculatedColumnFormula>
    </tableColumn>
    <tableColumn id="31" xr3:uid="{00000000-0010-0000-0100-00001F000000}" name="Ejecución de la meta" dataDxfId="6" totalsRowDxfId="118"/>
    <tableColumn id="15" xr3:uid="{00000000-0010-0000-0100-00000F000000}" name="% Ejecución fisica" dataDxfId="5" totalsRowDxfId="117" dataCellStyle="Porcentaje">
      <calculatedColumnFormula>+IFERROR(IF(V3.2[[#This Row],[Ejecución de la meta]]/V3.2[[#This Row],[Meta de la vigencia]]&gt;1,1,V3.2[[#This Row],[Ejecución de la meta]]/V3.2[[#This Row],[Meta de la vigencia]]),"")</calculatedColumnFormula>
    </tableColumn>
    <tableColumn id="8" xr3:uid="{00000000-0010-0000-0100-000008000000}" name="Proyecto" dataDxfId="0" totalsRowDxfId="116" dataCellStyle="Normal 2 2 2"/>
    <tableColumn id="9" xr3:uid="{00000000-0010-0000-0100-000009000000}" name="Código de proyecto BPIM" dataDxfId="4" totalsRowDxfId="115" dataCellStyle="Normal 2"/>
    <tableColumn id="11" xr3:uid="{00000000-0010-0000-0100-00000B000000}" name="Actividades" dataDxfId="1" totalsRowDxfId="114"/>
    <tableColumn id="12" xr3:uid="{00000000-0010-0000-0100-00000C000000}" name="Fecha de_x000a_Inicio " dataDxfId="3" totalsRowDxfId="113"/>
    <tableColumn id="13" xr3:uid="{00000000-0010-0000-0100-00000D000000}" name="Fecha de Terminación " dataDxfId="2" totalsRowDxfId="112"/>
    <tableColumn id="65" xr3:uid="{00000000-0010-0000-0100-000041000000}" name="TOTAL PRESUPUESTADO" totalsRowFunction="sum" dataDxfId="111" totalsRowDxfId="110" dataCellStyle="Moneda [0]">
      <calculatedColumnFormula>+SUM(V3.2[[#This Row],[P_Recursos propios 2022]:[P_Otros 2022]])</calculatedColumnFormula>
    </tableColumn>
    <tableColumn id="17" xr3:uid="{00000000-0010-0000-0100-000011000000}" name="P_Recursos propios 2022" totalsRowFunction="sum" dataDxfId="109" totalsRowDxfId="108" dataCellStyle="Moneda [0]"/>
    <tableColumn id="18" xr3:uid="{00000000-0010-0000-0100-000012000000}" name="P_SGP Educación 2022" totalsRowFunction="sum" dataDxfId="107" dataCellStyle="Moneda [0]"/>
    <tableColumn id="19" xr3:uid="{00000000-0010-0000-0100-000013000000}" name="P_SGP Salud 2022" totalsRowFunction="sum" dataDxfId="106" totalsRowDxfId="105" dataCellStyle="Moneda [0]"/>
    <tableColumn id="20" xr3:uid="{00000000-0010-0000-0100-000014000000}" name="P_SGP APSB 2022" totalsRowFunction="sum" dataDxfId="104" totalsRowDxfId="103" dataCellStyle="Moneda [0]"/>
    <tableColumn id="21" xr3:uid="{00000000-0010-0000-0100-000015000000}" name="P_SGP Cultura 2022" totalsRowFunction="sum" dataDxfId="102" totalsRowDxfId="101" dataCellStyle="Moneda [0]"/>
    <tableColumn id="22" xr3:uid="{00000000-0010-0000-0100-000016000000}" name="P_SGP Deporte 2022" totalsRowFunction="sum" dataDxfId="100" totalsRowDxfId="99" dataCellStyle="Moneda [0]"/>
    <tableColumn id="23" xr3:uid="{00000000-0010-0000-0100-000017000000}" name="P_SGP Libre Inversión 2022" totalsRowFunction="sum" dataDxfId="98" totalsRowDxfId="97" dataCellStyle="Moneda [0]"/>
    <tableColumn id="24" xr3:uid="{00000000-0010-0000-0100-000018000000}" name="P_SGP Alimentación Escolar 2022" totalsRowFunction="sum" dataDxfId="96" totalsRowDxfId="95" dataCellStyle="Moneda [0]"/>
    <tableColumn id="25" xr3:uid="{00000000-0010-0000-0100-000019000000}" name="P_SGP Municipios Río Magdalena 2022" totalsRowFunction="sum" dataDxfId="94" totalsRowDxfId="93" dataCellStyle="Moneda [0]"/>
    <tableColumn id="26" xr3:uid="{00000000-0010-0000-0100-00001A000000}" name="P_SGP Primera Infancia 2022" totalsRowFunction="sum" dataDxfId="92" totalsRowDxfId="91" dataCellStyle="Moneda [0]"/>
    <tableColumn id="27" xr3:uid="{00000000-0010-0000-0100-00001B000000}" name="P_Regalías 2022" totalsRowFunction="sum" dataDxfId="90" totalsRowDxfId="89" dataCellStyle="Moneda [0]"/>
    <tableColumn id="28" xr3:uid="{00000000-0010-0000-0100-00001C000000}" name="P_Cofinanciación Departamento 2022" totalsRowFunction="sum" dataDxfId="88" totalsRowDxfId="87" dataCellStyle="Moneda [0]"/>
    <tableColumn id="29" xr3:uid="{00000000-0010-0000-0100-00001D000000}" name="P_Cofinanciación Nación 2022" totalsRowFunction="sum" dataDxfId="86" totalsRowDxfId="85" dataCellStyle="Moneda [0]"/>
    <tableColumn id="30" xr3:uid="{00000000-0010-0000-0100-00001E000000}" name="P_Crédito 2022" totalsRowFunction="sum" dataDxfId="84" totalsRowDxfId="83" dataCellStyle="Moneda [0]"/>
    <tableColumn id="32" xr3:uid="{00000000-0010-0000-0100-000020000000}" name="P_Otros 2022" totalsRowFunction="sum" dataDxfId="82" totalsRowDxfId="81" dataCellStyle="Moneda [0]"/>
    <tableColumn id="64" xr3:uid="{00000000-0010-0000-0100-000040000000}" name="TOTAL COMPROMISOS" totalsRowFunction="sum" dataDxfId="80" totalsRowDxfId="79" dataCellStyle="Moneda">
      <calculatedColumnFormula>+SUM(V3.2[[#This Row],[C_Recursos propios 2022]:[C_Otros 2022]])</calculatedColumnFormula>
    </tableColumn>
    <tableColumn id="47" xr3:uid="{00000000-0010-0000-0100-00002F000000}" name="C_Recursos propios 2022" totalsRowFunction="sum" dataDxfId="78" totalsRowDxfId="77" dataCellStyle="Moneda [0]"/>
    <tableColumn id="46" xr3:uid="{00000000-0010-0000-0100-00002E000000}" name="C_SGP Educación 2022" totalsRowFunction="sum" dataDxfId="76" totalsRowDxfId="75" dataCellStyle="Moneda [0]"/>
    <tableColumn id="45" xr3:uid="{00000000-0010-0000-0100-00002D000000}" name="C_SGP Salud 2022" totalsRowFunction="sum" dataDxfId="74" totalsRowDxfId="73" dataCellStyle="Moneda [0]"/>
    <tableColumn id="44" xr3:uid="{00000000-0010-0000-0100-00002C000000}" name="C_SGP APSB 2022" totalsRowFunction="sum" dataDxfId="72" totalsRowDxfId="71" dataCellStyle="Moneda [0]"/>
    <tableColumn id="43" xr3:uid="{00000000-0010-0000-0100-00002B000000}" name="C_SGP Cultura 2022" totalsRowFunction="sum" dataDxfId="70" totalsRowDxfId="69" dataCellStyle="Moneda [0]"/>
    <tableColumn id="42" xr3:uid="{00000000-0010-0000-0100-00002A000000}" name="C_SGP Deporte 2022" totalsRowFunction="sum" dataDxfId="68" totalsRowDxfId="67" dataCellStyle="Moneda [0]"/>
    <tableColumn id="41" xr3:uid="{00000000-0010-0000-0100-000029000000}" name="C_SGP Libre Inversión 2022" totalsRowFunction="sum" dataDxfId="66" totalsRowDxfId="65" dataCellStyle="Moneda [0]"/>
    <tableColumn id="40" xr3:uid="{00000000-0010-0000-0100-000028000000}" name="C_SGP Alimentación Escolar 2022" totalsRowFunction="sum" dataDxfId="64" totalsRowDxfId="63" dataCellStyle="Moneda [0]"/>
    <tableColumn id="39" xr3:uid="{00000000-0010-0000-0100-000027000000}" name="C_SGP Municipios Río Magdalena 2022" totalsRowFunction="sum" dataDxfId="62" totalsRowDxfId="61" dataCellStyle="Moneda [0]"/>
    <tableColumn id="38" xr3:uid="{00000000-0010-0000-0100-000026000000}" name="C_SGP Primera Infancia 2022" totalsRowFunction="sum" dataDxfId="60" totalsRowDxfId="59" dataCellStyle="Moneda [0]"/>
    <tableColumn id="37" xr3:uid="{00000000-0010-0000-0100-000025000000}" name="C_Regalías 2022" totalsRowFunction="sum" dataDxfId="58" totalsRowDxfId="57" dataCellStyle="Moneda [0]"/>
    <tableColumn id="36" xr3:uid="{00000000-0010-0000-0100-000024000000}" name="C_Cofinanciación Departamento 2022" totalsRowFunction="sum" dataDxfId="56" totalsRowDxfId="55" dataCellStyle="Moneda [0]"/>
    <tableColumn id="35" xr3:uid="{00000000-0010-0000-0100-000023000000}" name="C_Cofinanciación Nación 2022" totalsRowFunction="sum" dataDxfId="54" totalsRowDxfId="53" dataCellStyle="Moneda [0]"/>
    <tableColumn id="34" xr3:uid="{00000000-0010-0000-0100-000022000000}" name="C_Crédito 2022" totalsRowFunction="sum" dataDxfId="52" totalsRowDxfId="51" dataCellStyle="Moneda"/>
    <tableColumn id="10" xr3:uid="{00000000-0010-0000-0100-00000A000000}" name="C_Otros 2022" totalsRowFunction="sum" dataDxfId="50" totalsRowDxfId="49" dataCellStyle="Moneda"/>
    <tableColumn id="66" xr3:uid="{00000000-0010-0000-0100-000042000000}" name="TOTAL OBLIGACIONES" totalsRowFunction="sum" dataDxfId="48" totalsRowDxfId="47" dataCellStyle="Moneda">
      <calculatedColumnFormula>+SUM(V3.2[[#This Row],[O_Recursos propios 2022]:[O_Otros 2022]])</calculatedColumnFormula>
    </tableColumn>
    <tableColumn id="57" xr3:uid="{00000000-0010-0000-0100-000039000000}" name="O_Recursos propios 2022" totalsRowFunction="sum" dataDxfId="46" totalsRowDxfId="45" dataCellStyle="Moneda [0]"/>
    <tableColumn id="56" xr3:uid="{00000000-0010-0000-0100-000038000000}" name="O_SGP Educación 2022" totalsRowFunction="sum" dataDxfId="44" totalsRowDxfId="43" dataCellStyle="Moneda [0]"/>
    <tableColumn id="55" xr3:uid="{00000000-0010-0000-0100-000037000000}" name="O_SGP Salud 2022" totalsRowFunction="sum" dataDxfId="42" totalsRowDxfId="41" dataCellStyle="Moneda [0]"/>
    <tableColumn id="54" xr3:uid="{00000000-0010-0000-0100-000036000000}" name="O_SGP APSB 2022" totalsRowFunction="sum" dataDxfId="40" totalsRowDxfId="39" dataCellStyle="Moneda [0]"/>
    <tableColumn id="53" xr3:uid="{00000000-0010-0000-0100-000035000000}" name="O_SGP Cultura 2022" totalsRowFunction="sum" dataDxfId="38" totalsRowDxfId="37" dataCellStyle="Moneda [0]"/>
    <tableColumn id="52" xr3:uid="{00000000-0010-0000-0100-000034000000}" name="O_SGP Deporte 2022" totalsRowFunction="sum" dataDxfId="36" totalsRowDxfId="35" dataCellStyle="Moneda [0]"/>
    <tableColumn id="51" xr3:uid="{00000000-0010-0000-0100-000033000000}" name="O_SGP Libre Inversión 2022" totalsRowFunction="sum" dataDxfId="34" totalsRowDxfId="33" dataCellStyle="Moneda [0]"/>
    <tableColumn id="50" xr3:uid="{00000000-0010-0000-0100-000032000000}" name="O_SGP Alimentación Escolar 2022" totalsRowFunction="sum" dataDxfId="32" totalsRowDxfId="31" dataCellStyle="Moneda [0]"/>
    <tableColumn id="49" xr3:uid="{00000000-0010-0000-0100-000031000000}" name="O_SGP Municipios Río Magdalena 2022" totalsRowFunction="sum" dataDxfId="30" totalsRowDxfId="29" dataCellStyle="Moneda [0]"/>
    <tableColumn id="48" xr3:uid="{00000000-0010-0000-0100-000030000000}" name="O_SGP Primera Infancia 2022" totalsRowFunction="sum" dataDxfId="28" totalsRowDxfId="27" dataCellStyle="Moneda [0]"/>
    <tableColumn id="33" xr3:uid="{00000000-0010-0000-0100-000021000000}" name="O_Regalías 2022" totalsRowFunction="sum" dataDxfId="26" totalsRowDxfId="25" dataCellStyle="Moneda [0]"/>
    <tableColumn id="58" xr3:uid="{00000000-0010-0000-0100-00003A000000}" name="O_Cofinanciación Departamento 2022" totalsRowFunction="sum" dataDxfId="24" totalsRowDxfId="23" dataCellStyle="Moneda [0]"/>
    <tableColumn id="59" xr3:uid="{00000000-0010-0000-0100-00003B000000}" name="O_Cofinanciación Nación 2022" totalsRowFunction="sum" dataDxfId="22" totalsRowDxfId="21" dataCellStyle="Moneda [0]"/>
    <tableColumn id="60" xr3:uid="{00000000-0010-0000-0100-00003C000000}" name="O_Crédito 2022" totalsRowFunction="sum" dataDxfId="20" totalsRowDxfId="19" dataCellStyle="Moneda"/>
    <tableColumn id="61" xr3:uid="{00000000-0010-0000-0100-00003D000000}" name="O_Otros 2022" totalsRowFunction="sum" dataDxfId="18" totalsRowDxfId="17" dataCellStyle="Moneda"/>
    <tableColumn id="67" xr3:uid="{00000000-0010-0000-0100-000043000000}" name="Total Recursos No Ingresan Al Presupuesto ó Por Gestión" dataDxfId="16" totalsRowDxfId="15" dataCellStyle="Moneda"/>
    <tableColumn id="62" xr3:uid="{00000000-0010-0000-0100-00003E000000}" name="Observaciones" dataDxfId="14" dataCellStyle="Moneda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IP_TABLA" displayName="IP_TABLA" ref="IT222:JD541" totalsRowShown="0">
  <autoFilter ref="IT222:JD541" xr:uid="{00000000-0009-0000-0100-000003000000}"/>
  <tableColumns count="11">
    <tableColumn id="1" xr3:uid="{00000000-0010-0000-0200-000001000000}" name="No"/>
    <tableColumn id="2" xr3:uid="{00000000-0010-0000-0200-000002000000}" name="Indicador de Producto"/>
    <tableColumn id="3" xr3:uid="{00000000-0010-0000-0200-000003000000}" name="Dependencia"/>
    <tableColumn id="4" xr3:uid="{00000000-0010-0000-0200-000004000000}" name="Línea Estratégica"/>
    <tableColumn id="5" xr3:uid="{00000000-0010-0000-0200-000005000000}" name="Sector "/>
    <tableColumn id="11" xr3:uid="{00000000-0010-0000-0200-00000B000000}" name="SECTOR CODIGO"/>
    <tableColumn id="6" xr3:uid="{00000000-0010-0000-0200-000006000000}" name="Programa "/>
    <tableColumn id="7" xr3:uid="{00000000-0010-0000-0200-000007000000}" name="Meta Física Esperada 2020"/>
    <tableColumn id="8" xr3:uid="{00000000-0010-0000-0200-000008000000}" name="Meta Física Esperada 20212"/>
    <tableColumn id="9" xr3:uid="{00000000-0010-0000-0200-000009000000}" name="Meta Física Esperada 2022"/>
    <tableColumn id="10" xr3:uid="{00000000-0010-0000-0200-00000A000000}" name="Meta Física Esperada 202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Estilo Presupuesto1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7B0B8"/>
      </a:accent1>
      <a:accent2>
        <a:srgbClr val="FF6B6B"/>
      </a:accent2>
      <a:accent3>
        <a:srgbClr val="556270"/>
      </a:accent3>
      <a:accent4>
        <a:srgbClr val="81B63C"/>
      </a:accent4>
      <a:accent5>
        <a:srgbClr val="ED932C"/>
      </a:accent5>
      <a:accent6>
        <a:srgbClr val="A0729D"/>
      </a:accent6>
      <a:hlink>
        <a:srgbClr val="39ADDC"/>
      </a:hlink>
      <a:folHlink>
        <a:srgbClr val="895EA7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microsoft.com/office/2007/relationships/slicer" Target="../slicers/slicer1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K308"/>
  <sheetViews>
    <sheetView zoomScale="120" zoomScaleNormal="120" workbookViewId="0">
      <pane ySplit="2" topLeftCell="A3" activePane="bottomLeft" state="frozen"/>
      <selection pane="bottomLeft" activeCell="D5" sqref="D5"/>
    </sheetView>
  </sheetViews>
  <sheetFormatPr baseColWidth="10" defaultColWidth="11.453125" defaultRowHeight="14.5" x14ac:dyDescent="0.35"/>
  <cols>
    <col min="1" max="1" width="21.26953125" style="57" customWidth="1"/>
    <col min="2" max="2" width="7.1796875" style="84" customWidth="1"/>
    <col min="3" max="3" width="19.7265625" style="57" customWidth="1"/>
    <col min="4" max="4" width="28.26953125" style="57" customWidth="1"/>
    <col min="5" max="5" width="8.7265625" style="85" customWidth="1"/>
    <col min="6" max="6" width="17.7265625" style="57" customWidth="1"/>
    <col min="7" max="7" width="14.54296875" style="57" customWidth="1"/>
    <col min="8" max="8" width="19" style="57" customWidth="1"/>
    <col min="9" max="9" width="14" style="86" customWidth="1"/>
    <col min="10" max="10" width="28.1796875" style="57" customWidth="1"/>
    <col min="11" max="11" width="22.81640625" style="57" customWidth="1"/>
    <col min="12" max="12" width="13.1796875" style="87" customWidth="1"/>
    <col min="13" max="13" width="13.1796875" style="57" customWidth="1"/>
    <col min="14" max="14" width="34.1796875" style="57" customWidth="1"/>
    <col min="15" max="15" width="8.81640625" style="57" customWidth="1"/>
    <col min="16" max="16" width="19.1796875" style="57" customWidth="1"/>
    <col min="17" max="17" width="30.54296875" style="57" customWidth="1"/>
    <col min="18" max="18" width="27.54296875" style="57" customWidth="1"/>
    <col min="19" max="19" width="17" style="57" customWidth="1"/>
    <col min="20" max="20" width="15.26953125" style="57" customWidth="1"/>
    <col min="21" max="21" width="15.7265625" style="57" customWidth="1"/>
    <col min="22" max="22" width="21" style="57" customWidth="1"/>
    <col min="23" max="23" width="25" style="57" customWidth="1"/>
    <col min="24" max="24" width="28.7265625" style="57" customWidth="1"/>
    <col min="25" max="25" width="22" style="57" customWidth="1"/>
    <col min="26" max="26" width="13.54296875" style="57" customWidth="1"/>
    <col min="27" max="27" width="28" style="57" customWidth="1"/>
    <col min="28" max="28" width="22.453125" style="57" customWidth="1"/>
    <col min="29" max="29" width="13.54296875" style="57" customWidth="1"/>
    <col min="30" max="30" width="16.7265625" style="57" bestFit="1" customWidth="1"/>
    <col min="31" max="31" width="20.1796875" style="57" bestFit="1" customWidth="1"/>
    <col min="32" max="32" width="23.453125" style="57" bestFit="1" customWidth="1"/>
    <col min="33" max="33" width="20.54296875" style="57" bestFit="1" customWidth="1"/>
    <col min="34" max="34" width="18" style="57" bestFit="1" customWidth="1"/>
    <col min="35" max="36" width="11.453125" style="57"/>
    <col min="37" max="37" width="18" style="57" bestFit="1" customWidth="1"/>
    <col min="38" max="16384" width="11.453125" style="57"/>
  </cols>
  <sheetData>
    <row r="1" spans="1:31" ht="15" thickBot="1" x14ac:dyDescent="0.4">
      <c r="A1" s="115" t="s">
        <v>521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</row>
    <row r="2" spans="1:31" ht="63.75" customHeight="1" thickBot="1" x14ac:dyDescent="0.4">
      <c r="A2" s="92" t="s">
        <v>522</v>
      </c>
      <c r="B2" s="93" t="s">
        <v>523</v>
      </c>
      <c r="C2" s="94" t="s">
        <v>524</v>
      </c>
      <c r="D2" s="94" t="s">
        <v>525</v>
      </c>
      <c r="E2" s="95" t="s">
        <v>526</v>
      </c>
      <c r="F2" s="94" t="s">
        <v>527</v>
      </c>
      <c r="G2" s="94" t="s">
        <v>528</v>
      </c>
      <c r="H2" s="94" t="s">
        <v>529</v>
      </c>
      <c r="I2" s="96" t="s">
        <v>530</v>
      </c>
      <c r="J2" s="97" t="s">
        <v>531</v>
      </c>
      <c r="K2" s="94" t="s">
        <v>532</v>
      </c>
      <c r="L2" s="98" t="s">
        <v>533</v>
      </c>
      <c r="M2" s="94" t="s">
        <v>534</v>
      </c>
      <c r="N2" s="94" t="s">
        <v>535</v>
      </c>
      <c r="O2" s="94" t="s">
        <v>18</v>
      </c>
      <c r="P2" s="97" t="s">
        <v>536</v>
      </c>
      <c r="Q2" s="94" t="s">
        <v>537</v>
      </c>
      <c r="R2" s="94" t="s">
        <v>538</v>
      </c>
      <c r="S2" s="94" t="s">
        <v>539</v>
      </c>
      <c r="T2" s="94" t="s">
        <v>540</v>
      </c>
      <c r="U2" s="94" t="s">
        <v>541</v>
      </c>
      <c r="V2" s="94" t="s">
        <v>542</v>
      </c>
      <c r="W2" s="94" t="s">
        <v>543</v>
      </c>
      <c r="X2" s="94" t="s">
        <v>544</v>
      </c>
      <c r="Y2" s="94" t="s">
        <v>545</v>
      </c>
      <c r="Z2" s="94" t="s">
        <v>546</v>
      </c>
      <c r="AA2" s="94" t="s">
        <v>547</v>
      </c>
      <c r="AB2" s="94" t="s">
        <v>548</v>
      </c>
      <c r="AC2" s="94" t="s">
        <v>549</v>
      </c>
      <c r="AD2" s="94" t="s">
        <v>550</v>
      </c>
      <c r="AE2" s="94" t="s">
        <v>551</v>
      </c>
    </row>
    <row r="3" spans="1:31" ht="42.5" thickBot="1" x14ac:dyDescent="0.4">
      <c r="A3" s="88" t="s">
        <v>22</v>
      </c>
      <c r="B3" s="58">
        <v>22</v>
      </c>
      <c r="C3" s="59" t="s">
        <v>24</v>
      </c>
      <c r="D3" s="59" t="s">
        <v>552</v>
      </c>
      <c r="E3" s="60">
        <v>2201</v>
      </c>
      <c r="F3" s="61" t="s">
        <v>553</v>
      </c>
      <c r="G3" s="59" t="s">
        <v>554</v>
      </c>
      <c r="H3" s="61" t="s">
        <v>555</v>
      </c>
      <c r="I3" s="62">
        <v>2201071</v>
      </c>
      <c r="J3" s="63" t="s">
        <v>556</v>
      </c>
      <c r="K3" s="59" t="s">
        <v>557</v>
      </c>
      <c r="L3" s="64">
        <v>220107100</v>
      </c>
      <c r="M3" s="65">
        <v>2020680810050</v>
      </c>
      <c r="N3" s="61" t="s">
        <v>558</v>
      </c>
      <c r="O3" s="66">
        <v>4</v>
      </c>
      <c r="P3" s="67">
        <v>200000000</v>
      </c>
      <c r="Q3" s="68">
        <v>100379768460</v>
      </c>
      <c r="R3" s="68">
        <v>0</v>
      </c>
      <c r="S3" s="68">
        <v>0</v>
      </c>
      <c r="T3" s="68">
        <v>0</v>
      </c>
      <c r="U3" s="68">
        <v>0</v>
      </c>
      <c r="V3" s="68">
        <v>0</v>
      </c>
      <c r="W3" s="68">
        <v>0</v>
      </c>
      <c r="X3" s="68">
        <v>0</v>
      </c>
      <c r="Y3" s="68">
        <v>0</v>
      </c>
      <c r="Z3" s="68">
        <v>0</v>
      </c>
      <c r="AA3" s="68">
        <v>0</v>
      </c>
      <c r="AB3" s="68">
        <v>0</v>
      </c>
      <c r="AC3" s="68">
        <v>0</v>
      </c>
      <c r="AD3" s="68">
        <v>0</v>
      </c>
      <c r="AE3" s="90">
        <f>+SUM('POAI 2022 - RANGO'!$P3:$AD3)</f>
        <v>100579768460</v>
      </c>
    </row>
    <row r="4" spans="1:31" ht="42.5" thickBot="1" x14ac:dyDescent="0.4">
      <c r="A4" s="89" t="s">
        <v>22</v>
      </c>
      <c r="B4" s="69">
        <v>22</v>
      </c>
      <c r="C4" s="70" t="s">
        <v>24</v>
      </c>
      <c r="D4" s="70" t="s">
        <v>552</v>
      </c>
      <c r="E4" s="71">
        <v>2201</v>
      </c>
      <c r="F4" s="72" t="s">
        <v>553</v>
      </c>
      <c r="G4" s="70" t="s">
        <v>554</v>
      </c>
      <c r="H4" s="72" t="s">
        <v>555</v>
      </c>
      <c r="I4" s="73">
        <v>2201071</v>
      </c>
      <c r="J4" s="74" t="s">
        <v>556</v>
      </c>
      <c r="K4" s="70" t="s">
        <v>557</v>
      </c>
      <c r="L4" s="75">
        <v>220107100</v>
      </c>
      <c r="M4" s="76">
        <v>2020680810061</v>
      </c>
      <c r="N4" s="72" t="s">
        <v>559</v>
      </c>
      <c r="O4" s="77">
        <v>4</v>
      </c>
      <c r="P4" s="67">
        <v>20452339939.099998</v>
      </c>
      <c r="Q4" s="68">
        <v>2665946188</v>
      </c>
      <c r="R4" s="68">
        <v>0</v>
      </c>
      <c r="S4" s="68">
        <v>0</v>
      </c>
      <c r="T4" s="68">
        <v>0</v>
      </c>
      <c r="U4" s="68">
        <v>0</v>
      </c>
      <c r="V4" s="68">
        <v>0</v>
      </c>
      <c r="W4" s="68">
        <v>0</v>
      </c>
      <c r="X4" s="68">
        <v>0</v>
      </c>
      <c r="Y4" s="68">
        <v>0</v>
      </c>
      <c r="Z4" s="68">
        <v>0</v>
      </c>
      <c r="AA4" s="68">
        <v>0</v>
      </c>
      <c r="AB4" s="68">
        <v>0</v>
      </c>
      <c r="AC4" s="68">
        <v>0</v>
      </c>
      <c r="AD4" s="68">
        <v>0</v>
      </c>
      <c r="AE4" s="90">
        <f>+SUM('POAI 2022 - RANGO'!$P4:$AD4)</f>
        <v>23118286127.099998</v>
      </c>
    </row>
    <row r="5" spans="1:31" ht="53" thickBot="1" x14ac:dyDescent="0.4">
      <c r="A5" s="89" t="s">
        <v>22</v>
      </c>
      <c r="B5" s="69">
        <v>22</v>
      </c>
      <c r="C5" s="70" t="s">
        <v>24</v>
      </c>
      <c r="D5" s="70" t="s">
        <v>552</v>
      </c>
      <c r="E5" s="71">
        <v>2201</v>
      </c>
      <c r="F5" s="72" t="s">
        <v>553</v>
      </c>
      <c r="G5" s="70" t="s">
        <v>554</v>
      </c>
      <c r="H5" s="72" t="s">
        <v>560</v>
      </c>
      <c r="I5" s="73">
        <v>2201017</v>
      </c>
      <c r="J5" s="74" t="s">
        <v>26</v>
      </c>
      <c r="K5" s="70" t="s">
        <v>561</v>
      </c>
      <c r="L5" s="75">
        <v>220101700</v>
      </c>
      <c r="M5" s="76" t="s">
        <v>562</v>
      </c>
      <c r="N5" s="72" t="s">
        <v>563</v>
      </c>
      <c r="O5" s="77">
        <v>4</v>
      </c>
      <c r="P5" s="67">
        <v>0</v>
      </c>
      <c r="Q5" s="68">
        <v>4021142024</v>
      </c>
      <c r="R5" s="68">
        <v>0</v>
      </c>
      <c r="S5" s="68">
        <v>0</v>
      </c>
      <c r="T5" s="68">
        <v>0</v>
      </c>
      <c r="U5" s="68">
        <v>0</v>
      </c>
      <c r="V5" s="68">
        <v>0</v>
      </c>
      <c r="W5" s="68">
        <v>0</v>
      </c>
      <c r="X5" s="68">
        <v>0</v>
      </c>
      <c r="Y5" s="68">
        <v>0</v>
      </c>
      <c r="Z5" s="68">
        <v>0</v>
      </c>
      <c r="AA5" s="68">
        <v>0</v>
      </c>
      <c r="AB5" s="68">
        <v>0</v>
      </c>
      <c r="AC5" s="68">
        <v>0</v>
      </c>
      <c r="AD5" s="68">
        <v>0</v>
      </c>
      <c r="AE5" s="90">
        <f>+SUM('POAI 2022 - RANGO'!$P5:$AD5)</f>
        <v>4021142024</v>
      </c>
    </row>
    <row r="6" spans="1:31" ht="53" thickBot="1" x14ac:dyDescent="0.4">
      <c r="A6" s="89" t="s">
        <v>22</v>
      </c>
      <c r="B6" s="69">
        <v>22</v>
      </c>
      <c r="C6" s="70" t="s">
        <v>24</v>
      </c>
      <c r="D6" s="70" t="s">
        <v>552</v>
      </c>
      <c r="E6" s="71">
        <v>2201</v>
      </c>
      <c r="F6" s="72" t="s">
        <v>553</v>
      </c>
      <c r="G6" s="70" t="s">
        <v>554</v>
      </c>
      <c r="H6" s="72" t="s">
        <v>560</v>
      </c>
      <c r="I6" s="73">
        <v>2201017</v>
      </c>
      <c r="J6" s="74" t="s">
        <v>26</v>
      </c>
      <c r="K6" s="70" t="s">
        <v>561</v>
      </c>
      <c r="L6" s="75">
        <v>220101700</v>
      </c>
      <c r="M6" s="76" t="s">
        <v>564</v>
      </c>
      <c r="N6" s="72" t="s">
        <v>565</v>
      </c>
      <c r="O6" s="77">
        <v>4</v>
      </c>
      <c r="P6" s="67">
        <v>2278905905</v>
      </c>
      <c r="Q6" s="68">
        <v>0</v>
      </c>
      <c r="R6" s="68">
        <v>0</v>
      </c>
      <c r="S6" s="68">
        <v>0</v>
      </c>
      <c r="T6" s="68">
        <v>0</v>
      </c>
      <c r="U6" s="68">
        <v>0</v>
      </c>
      <c r="V6" s="68">
        <v>0</v>
      </c>
      <c r="W6" s="68">
        <v>834675249</v>
      </c>
      <c r="X6" s="68">
        <v>0</v>
      </c>
      <c r="Y6" s="68">
        <v>0</v>
      </c>
      <c r="Z6" s="68">
        <v>0</v>
      </c>
      <c r="AA6" s="68">
        <v>0</v>
      </c>
      <c r="AB6" s="68">
        <v>5387366897</v>
      </c>
      <c r="AC6" s="68">
        <v>0</v>
      </c>
      <c r="AD6" s="68">
        <v>10428338</v>
      </c>
      <c r="AE6" s="90">
        <f>+SUM('POAI 2022 - RANGO'!$P6:$AD6)</f>
        <v>8511376389</v>
      </c>
    </row>
    <row r="7" spans="1:31" ht="53" thickBot="1" x14ac:dyDescent="0.4">
      <c r="A7" s="89" t="s">
        <v>22</v>
      </c>
      <c r="B7" s="69">
        <v>22</v>
      </c>
      <c r="C7" s="70" t="s">
        <v>24</v>
      </c>
      <c r="D7" s="70" t="s">
        <v>552</v>
      </c>
      <c r="E7" s="71">
        <v>2201</v>
      </c>
      <c r="F7" s="72" t="s">
        <v>553</v>
      </c>
      <c r="G7" s="70" t="s">
        <v>554</v>
      </c>
      <c r="H7" s="72" t="s">
        <v>560</v>
      </c>
      <c r="I7" s="73">
        <v>2201017</v>
      </c>
      <c r="J7" s="74" t="s">
        <v>26</v>
      </c>
      <c r="K7" s="70" t="s">
        <v>561</v>
      </c>
      <c r="L7" s="75">
        <v>220101700</v>
      </c>
      <c r="M7" s="76">
        <v>2020680810117</v>
      </c>
      <c r="N7" s="72" t="s">
        <v>566</v>
      </c>
      <c r="O7" s="77">
        <v>4</v>
      </c>
      <c r="P7" s="67">
        <v>3000000000</v>
      </c>
      <c r="Q7" s="68">
        <v>0</v>
      </c>
      <c r="R7" s="68">
        <v>0</v>
      </c>
      <c r="S7" s="68">
        <v>0</v>
      </c>
      <c r="T7" s="68">
        <v>0</v>
      </c>
      <c r="U7" s="68">
        <v>0</v>
      </c>
      <c r="V7" s="68">
        <v>0</v>
      </c>
      <c r="W7" s="68">
        <v>0</v>
      </c>
      <c r="X7" s="68">
        <v>0</v>
      </c>
      <c r="Y7" s="68">
        <v>0</v>
      </c>
      <c r="Z7" s="68">
        <v>0</v>
      </c>
      <c r="AA7" s="68">
        <v>0</v>
      </c>
      <c r="AB7" s="68">
        <v>0</v>
      </c>
      <c r="AC7" s="68">
        <v>0</v>
      </c>
      <c r="AD7" s="68">
        <v>0</v>
      </c>
      <c r="AE7" s="90">
        <f>+SUM('POAI 2022 - RANGO'!$P7:$AD7)</f>
        <v>3000000000</v>
      </c>
    </row>
    <row r="8" spans="1:31" ht="42.5" thickBot="1" x14ac:dyDescent="0.4">
      <c r="A8" s="89" t="s">
        <v>22</v>
      </c>
      <c r="B8" s="69">
        <v>22</v>
      </c>
      <c r="C8" s="70" t="s">
        <v>29</v>
      </c>
      <c r="D8" s="70" t="s">
        <v>552</v>
      </c>
      <c r="E8" s="71">
        <v>2201</v>
      </c>
      <c r="F8" s="72" t="s">
        <v>567</v>
      </c>
      <c r="G8" s="70" t="s">
        <v>554</v>
      </c>
      <c r="H8" s="72" t="s">
        <v>555</v>
      </c>
      <c r="I8" s="73">
        <v>2201071</v>
      </c>
      <c r="J8" s="74" t="s">
        <v>28</v>
      </c>
      <c r="K8" s="70" t="s">
        <v>557</v>
      </c>
      <c r="L8" s="75">
        <v>220107100</v>
      </c>
      <c r="M8" s="76">
        <v>2020680810056</v>
      </c>
      <c r="N8" s="72" t="s">
        <v>568</v>
      </c>
      <c r="O8" s="77">
        <v>1</v>
      </c>
      <c r="P8" s="67">
        <v>0</v>
      </c>
      <c r="Q8" s="68">
        <v>0</v>
      </c>
      <c r="R8" s="68">
        <v>0</v>
      </c>
      <c r="S8" s="68">
        <v>0</v>
      </c>
      <c r="T8" s="68">
        <v>0</v>
      </c>
      <c r="U8" s="68">
        <v>0</v>
      </c>
      <c r="V8" s="68">
        <v>0</v>
      </c>
      <c r="W8" s="68">
        <v>0</v>
      </c>
      <c r="X8" s="68">
        <v>0</v>
      </c>
      <c r="Y8" s="68">
        <v>0</v>
      </c>
      <c r="Z8" s="68">
        <v>0</v>
      </c>
      <c r="AA8" s="68">
        <v>0</v>
      </c>
      <c r="AB8" s="68">
        <v>0</v>
      </c>
      <c r="AC8" s="68">
        <v>0</v>
      </c>
      <c r="AD8" s="68">
        <v>0</v>
      </c>
      <c r="AE8" s="90">
        <f>+SUM('POAI 2022 - RANGO'!$P8:$AD8)</f>
        <v>0</v>
      </c>
    </row>
    <row r="9" spans="1:31" ht="42.5" thickBot="1" x14ac:dyDescent="0.4">
      <c r="A9" s="89" t="s">
        <v>22</v>
      </c>
      <c r="B9" s="69">
        <v>22</v>
      </c>
      <c r="C9" s="70" t="s">
        <v>29</v>
      </c>
      <c r="D9" s="70" t="s">
        <v>552</v>
      </c>
      <c r="E9" s="71">
        <v>2201</v>
      </c>
      <c r="F9" s="72" t="s">
        <v>567</v>
      </c>
      <c r="G9" s="70" t="s">
        <v>554</v>
      </c>
      <c r="H9" s="72" t="s">
        <v>569</v>
      </c>
      <c r="I9" s="73">
        <v>2201073</v>
      </c>
      <c r="J9" s="74" t="s">
        <v>31</v>
      </c>
      <c r="K9" s="70" t="s">
        <v>570</v>
      </c>
      <c r="L9" s="75">
        <v>220107304</v>
      </c>
      <c r="M9" s="76">
        <v>2020680810056</v>
      </c>
      <c r="N9" s="72" t="s">
        <v>568</v>
      </c>
      <c r="O9" s="77">
        <v>4</v>
      </c>
      <c r="P9" s="67">
        <v>1500000000</v>
      </c>
      <c r="Q9" s="68">
        <v>5309686074</v>
      </c>
      <c r="R9" s="68">
        <v>0</v>
      </c>
      <c r="S9" s="68">
        <v>0</v>
      </c>
      <c r="T9" s="68">
        <v>0</v>
      </c>
      <c r="U9" s="68">
        <v>0</v>
      </c>
      <c r="V9" s="68">
        <v>0</v>
      </c>
      <c r="W9" s="68">
        <v>0</v>
      </c>
      <c r="X9" s="68">
        <v>0</v>
      </c>
      <c r="Y9" s="68">
        <v>0</v>
      </c>
      <c r="Z9" s="68">
        <v>0</v>
      </c>
      <c r="AA9" s="68">
        <v>0</v>
      </c>
      <c r="AB9" s="68">
        <v>0</v>
      </c>
      <c r="AC9" s="68">
        <v>0</v>
      </c>
      <c r="AD9" s="68">
        <v>19180484</v>
      </c>
      <c r="AE9" s="90">
        <f>+SUM('POAI 2022 - RANGO'!$P9:$AD9)</f>
        <v>6828866558</v>
      </c>
    </row>
    <row r="10" spans="1:31" ht="42.5" thickBot="1" x14ac:dyDescent="0.4">
      <c r="A10" s="89" t="s">
        <v>22</v>
      </c>
      <c r="B10" s="69">
        <v>22</v>
      </c>
      <c r="C10" s="70" t="s">
        <v>29</v>
      </c>
      <c r="D10" s="70" t="s">
        <v>552</v>
      </c>
      <c r="E10" s="71">
        <v>2201</v>
      </c>
      <c r="F10" s="72" t="s">
        <v>567</v>
      </c>
      <c r="G10" s="70" t="s">
        <v>554</v>
      </c>
      <c r="H10" s="72" t="s">
        <v>569</v>
      </c>
      <c r="I10" s="73">
        <v>2201073</v>
      </c>
      <c r="J10" s="74" t="s">
        <v>33</v>
      </c>
      <c r="K10" s="70" t="s">
        <v>570</v>
      </c>
      <c r="L10" s="75">
        <v>220107304</v>
      </c>
      <c r="M10" s="76" t="s">
        <v>571</v>
      </c>
      <c r="N10" s="72" t="s">
        <v>568</v>
      </c>
      <c r="O10" s="77">
        <v>4</v>
      </c>
      <c r="P10" s="67">
        <v>0</v>
      </c>
      <c r="Q10" s="68">
        <v>0</v>
      </c>
      <c r="R10" s="68">
        <v>0</v>
      </c>
      <c r="S10" s="68">
        <v>0</v>
      </c>
      <c r="T10" s="68">
        <v>0</v>
      </c>
      <c r="U10" s="68">
        <v>0</v>
      </c>
      <c r="V10" s="68">
        <v>0</v>
      </c>
      <c r="W10" s="68">
        <v>0</v>
      </c>
      <c r="X10" s="68">
        <v>0</v>
      </c>
      <c r="Y10" s="68">
        <v>0</v>
      </c>
      <c r="Z10" s="68">
        <v>0</v>
      </c>
      <c r="AA10" s="68">
        <v>0</v>
      </c>
      <c r="AB10" s="68">
        <v>0</v>
      </c>
      <c r="AC10" s="68">
        <v>0</v>
      </c>
      <c r="AD10" s="68">
        <v>0</v>
      </c>
      <c r="AE10" s="90">
        <f>+SUM('POAI 2022 - RANGO'!$P10:$AD10)</f>
        <v>0</v>
      </c>
    </row>
    <row r="11" spans="1:31" ht="53" thickBot="1" x14ac:dyDescent="0.4">
      <c r="A11" s="89" t="s">
        <v>22</v>
      </c>
      <c r="B11" s="69">
        <v>22</v>
      </c>
      <c r="C11" s="70" t="s">
        <v>29</v>
      </c>
      <c r="D11" s="70" t="s">
        <v>552</v>
      </c>
      <c r="E11" s="71">
        <v>2201</v>
      </c>
      <c r="F11" s="72" t="s">
        <v>572</v>
      </c>
      <c r="G11" s="70" t="s">
        <v>554</v>
      </c>
      <c r="H11" s="72" t="s">
        <v>569</v>
      </c>
      <c r="I11" s="73">
        <v>2201073</v>
      </c>
      <c r="J11" s="74" t="s">
        <v>35</v>
      </c>
      <c r="K11" s="70" t="s">
        <v>570</v>
      </c>
      <c r="L11" s="75">
        <v>220107304</v>
      </c>
      <c r="M11" s="76">
        <v>2020680810079</v>
      </c>
      <c r="N11" s="72" t="s">
        <v>573</v>
      </c>
      <c r="O11" s="77">
        <v>1</v>
      </c>
      <c r="P11" s="67">
        <v>0</v>
      </c>
      <c r="Q11" s="68">
        <v>385000000</v>
      </c>
      <c r="R11" s="68">
        <v>0</v>
      </c>
      <c r="S11" s="68">
        <v>0</v>
      </c>
      <c r="T11" s="68">
        <v>0</v>
      </c>
      <c r="U11" s="68">
        <v>0</v>
      </c>
      <c r="V11" s="68">
        <v>0</v>
      </c>
      <c r="W11" s="68">
        <v>0</v>
      </c>
      <c r="X11" s="68">
        <v>0</v>
      </c>
      <c r="Y11" s="68">
        <v>0</v>
      </c>
      <c r="Z11" s="68">
        <v>0</v>
      </c>
      <c r="AA11" s="68">
        <v>0</v>
      </c>
      <c r="AB11" s="68">
        <v>0</v>
      </c>
      <c r="AC11" s="68">
        <v>0</v>
      </c>
      <c r="AD11" s="68">
        <v>0</v>
      </c>
      <c r="AE11" s="90">
        <f>+SUM('POAI 2022 - RANGO'!$P11:$AD11)</f>
        <v>385000000</v>
      </c>
    </row>
    <row r="12" spans="1:31" ht="42.5" thickBot="1" x14ac:dyDescent="0.4">
      <c r="A12" s="89" t="s">
        <v>22</v>
      </c>
      <c r="B12" s="69">
        <v>22</v>
      </c>
      <c r="C12" s="70" t="s">
        <v>29</v>
      </c>
      <c r="D12" s="70" t="s">
        <v>552</v>
      </c>
      <c r="E12" s="71">
        <v>2201</v>
      </c>
      <c r="F12" s="72" t="s">
        <v>574</v>
      </c>
      <c r="G12" s="70" t="s">
        <v>554</v>
      </c>
      <c r="H12" s="72" t="s">
        <v>569</v>
      </c>
      <c r="I12" s="73">
        <v>2201073</v>
      </c>
      <c r="J12" s="74" t="s">
        <v>37</v>
      </c>
      <c r="K12" s="70" t="s">
        <v>570</v>
      </c>
      <c r="L12" s="75">
        <v>220107304</v>
      </c>
      <c r="M12" s="76" t="s">
        <v>575</v>
      </c>
      <c r="N12" s="72" t="s">
        <v>576</v>
      </c>
      <c r="O12" s="77">
        <v>5</v>
      </c>
      <c r="P12" s="67">
        <v>500000000</v>
      </c>
      <c r="Q12" s="68">
        <v>0</v>
      </c>
      <c r="R12" s="68">
        <v>0</v>
      </c>
      <c r="S12" s="68">
        <v>0</v>
      </c>
      <c r="T12" s="68">
        <v>0</v>
      </c>
      <c r="U12" s="68">
        <v>0</v>
      </c>
      <c r="V12" s="68">
        <v>0</v>
      </c>
      <c r="W12" s="68">
        <v>0</v>
      </c>
      <c r="X12" s="68">
        <v>0</v>
      </c>
      <c r="Y12" s="68">
        <v>0</v>
      </c>
      <c r="Z12" s="68">
        <v>0</v>
      </c>
      <c r="AA12" s="68">
        <v>0</v>
      </c>
      <c r="AB12" s="68">
        <v>0</v>
      </c>
      <c r="AC12" s="68">
        <v>0</v>
      </c>
      <c r="AD12" s="68">
        <v>0</v>
      </c>
      <c r="AE12" s="90">
        <f>+SUM('POAI 2022 - RANGO'!$P12:$AD12)</f>
        <v>500000000</v>
      </c>
    </row>
    <row r="13" spans="1:31" ht="53" thickBot="1" x14ac:dyDescent="0.4">
      <c r="A13" s="89" t="s">
        <v>22</v>
      </c>
      <c r="B13" s="69">
        <v>22</v>
      </c>
      <c r="C13" s="70" t="s">
        <v>29</v>
      </c>
      <c r="D13" s="70" t="s">
        <v>552</v>
      </c>
      <c r="E13" s="71">
        <v>2201</v>
      </c>
      <c r="F13" s="72" t="s">
        <v>577</v>
      </c>
      <c r="G13" s="70" t="s">
        <v>554</v>
      </c>
      <c r="H13" s="72" t="s">
        <v>578</v>
      </c>
      <c r="I13" s="73">
        <v>2201074</v>
      </c>
      <c r="J13" s="74" t="s">
        <v>39</v>
      </c>
      <c r="K13" s="70" t="s">
        <v>579</v>
      </c>
      <c r="L13" s="75">
        <v>220107400</v>
      </c>
      <c r="M13" s="76" t="s">
        <v>575</v>
      </c>
      <c r="N13" s="72" t="s">
        <v>580</v>
      </c>
      <c r="O13" s="77">
        <v>1</v>
      </c>
      <c r="P13" s="67">
        <v>0</v>
      </c>
      <c r="Q13" s="68">
        <v>315000000</v>
      </c>
      <c r="R13" s="68">
        <v>0</v>
      </c>
      <c r="S13" s="68">
        <v>0</v>
      </c>
      <c r="T13" s="68">
        <v>0</v>
      </c>
      <c r="U13" s="68">
        <v>0</v>
      </c>
      <c r="V13" s="68">
        <v>0</v>
      </c>
      <c r="W13" s="68">
        <v>0</v>
      </c>
      <c r="X13" s="68">
        <v>0</v>
      </c>
      <c r="Y13" s="68">
        <v>0</v>
      </c>
      <c r="Z13" s="68">
        <v>0</v>
      </c>
      <c r="AA13" s="68">
        <v>0</v>
      </c>
      <c r="AB13" s="68">
        <v>0</v>
      </c>
      <c r="AC13" s="68">
        <v>0</v>
      </c>
      <c r="AD13" s="68">
        <v>0</v>
      </c>
      <c r="AE13" s="90">
        <f>+SUM('POAI 2022 - RANGO'!$P13:$AD13)</f>
        <v>315000000</v>
      </c>
    </row>
    <row r="14" spans="1:31" ht="42.5" thickBot="1" x14ac:dyDescent="0.4">
      <c r="A14" s="89" t="s">
        <v>22</v>
      </c>
      <c r="B14" s="69">
        <v>22</v>
      </c>
      <c r="C14" s="70" t="s">
        <v>29</v>
      </c>
      <c r="D14" s="70" t="s">
        <v>552</v>
      </c>
      <c r="E14" s="71">
        <v>2201</v>
      </c>
      <c r="F14" s="72" t="s">
        <v>581</v>
      </c>
      <c r="G14" s="70" t="s">
        <v>554</v>
      </c>
      <c r="H14" s="72" t="s">
        <v>582</v>
      </c>
      <c r="I14" s="73">
        <v>2201006</v>
      </c>
      <c r="J14" s="74" t="s">
        <v>41</v>
      </c>
      <c r="K14" s="70" t="s">
        <v>583</v>
      </c>
      <c r="L14" s="75">
        <v>220100605</v>
      </c>
      <c r="M14" s="76" t="s">
        <v>575</v>
      </c>
      <c r="N14" s="72" t="s">
        <v>584</v>
      </c>
      <c r="O14" s="77">
        <v>1</v>
      </c>
      <c r="P14" s="67">
        <v>0</v>
      </c>
      <c r="Q14" s="68">
        <v>0</v>
      </c>
      <c r="R14" s="68">
        <v>0</v>
      </c>
      <c r="S14" s="68">
        <v>0</v>
      </c>
      <c r="T14" s="68">
        <v>0</v>
      </c>
      <c r="U14" s="68">
        <v>0</v>
      </c>
      <c r="V14" s="68">
        <v>0</v>
      </c>
      <c r="W14" s="68">
        <v>0</v>
      </c>
      <c r="X14" s="68">
        <v>0</v>
      </c>
      <c r="Y14" s="68">
        <v>0</v>
      </c>
      <c r="Z14" s="68">
        <v>0</v>
      </c>
      <c r="AA14" s="68">
        <v>0</v>
      </c>
      <c r="AB14" s="68">
        <v>0</v>
      </c>
      <c r="AC14" s="68">
        <v>0</v>
      </c>
      <c r="AD14" s="68">
        <v>0</v>
      </c>
      <c r="AE14" s="90">
        <f>+SUM('POAI 2022 - RANGO'!$P14:$AD14)</f>
        <v>0</v>
      </c>
    </row>
    <row r="15" spans="1:31" ht="42.5" thickBot="1" x14ac:dyDescent="0.4">
      <c r="A15" s="89" t="s">
        <v>22</v>
      </c>
      <c r="B15" s="69">
        <v>22</v>
      </c>
      <c r="C15" s="70" t="s">
        <v>29</v>
      </c>
      <c r="D15" s="70" t="s">
        <v>552</v>
      </c>
      <c r="E15" s="71">
        <v>2201</v>
      </c>
      <c r="F15" s="72" t="s">
        <v>581</v>
      </c>
      <c r="G15" s="70" t="s">
        <v>554</v>
      </c>
      <c r="H15" s="72" t="s">
        <v>585</v>
      </c>
      <c r="I15" s="73">
        <v>2201070</v>
      </c>
      <c r="J15" s="74" t="s">
        <v>43</v>
      </c>
      <c r="K15" s="70" t="s">
        <v>586</v>
      </c>
      <c r="L15" s="75">
        <v>220107000</v>
      </c>
      <c r="M15" s="76" t="s">
        <v>575</v>
      </c>
      <c r="N15" s="72" t="s">
        <v>584</v>
      </c>
      <c r="O15" s="77">
        <v>20</v>
      </c>
      <c r="P15" s="67">
        <v>0</v>
      </c>
      <c r="Q15" s="68">
        <v>0</v>
      </c>
      <c r="R15" s="68">
        <v>0</v>
      </c>
      <c r="S15" s="68">
        <v>0</v>
      </c>
      <c r="T15" s="68">
        <v>0</v>
      </c>
      <c r="U15" s="68">
        <v>0</v>
      </c>
      <c r="V15" s="68">
        <v>0</v>
      </c>
      <c r="W15" s="68">
        <v>0</v>
      </c>
      <c r="X15" s="68">
        <v>0</v>
      </c>
      <c r="Y15" s="68">
        <v>0</v>
      </c>
      <c r="Z15" s="68">
        <v>0</v>
      </c>
      <c r="AA15" s="68">
        <v>0</v>
      </c>
      <c r="AB15" s="68">
        <v>0</v>
      </c>
      <c r="AC15" s="68">
        <v>0</v>
      </c>
      <c r="AD15" s="68">
        <v>0</v>
      </c>
      <c r="AE15" s="90">
        <f>+SUM('POAI 2022 - RANGO'!$P15:$AD15)</f>
        <v>0</v>
      </c>
    </row>
    <row r="16" spans="1:31" ht="53" thickBot="1" x14ac:dyDescent="0.4">
      <c r="A16" s="89" t="s">
        <v>22</v>
      </c>
      <c r="B16" s="69">
        <v>22</v>
      </c>
      <c r="C16" s="70" t="s">
        <v>29</v>
      </c>
      <c r="D16" s="70" t="s">
        <v>552</v>
      </c>
      <c r="E16" s="71">
        <v>2201</v>
      </c>
      <c r="F16" s="72" t="s">
        <v>581</v>
      </c>
      <c r="G16" s="70" t="s">
        <v>554</v>
      </c>
      <c r="H16" s="72" t="s">
        <v>578</v>
      </c>
      <c r="I16" s="73">
        <v>2201074</v>
      </c>
      <c r="J16" s="74" t="s">
        <v>45</v>
      </c>
      <c r="K16" s="70" t="s">
        <v>579</v>
      </c>
      <c r="L16" s="75">
        <v>220107400</v>
      </c>
      <c r="M16" s="76" t="s">
        <v>575</v>
      </c>
      <c r="N16" s="72" t="s">
        <v>584</v>
      </c>
      <c r="O16" s="77">
        <v>30</v>
      </c>
      <c r="P16" s="67">
        <v>0</v>
      </c>
      <c r="Q16" s="68">
        <v>0</v>
      </c>
      <c r="R16" s="68">
        <v>0</v>
      </c>
      <c r="S16" s="68">
        <v>0</v>
      </c>
      <c r="T16" s="68">
        <v>0</v>
      </c>
      <c r="U16" s="68">
        <v>0</v>
      </c>
      <c r="V16" s="68">
        <v>0</v>
      </c>
      <c r="W16" s="68">
        <v>0</v>
      </c>
      <c r="X16" s="68">
        <v>0</v>
      </c>
      <c r="Y16" s="68">
        <v>0</v>
      </c>
      <c r="Z16" s="68">
        <v>0</v>
      </c>
      <c r="AA16" s="68">
        <v>0</v>
      </c>
      <c r="AB16" s="68">
        <v>0</v>
      </c>
      <c r="AC16" s="68">
        <v>0</v>
      </c>
      <c r="AD16" s="68">
        <v>0</v>
      </c>
      <c r="AE16" s="90">
        <f>+SUM('POAI 2022 - RANGO'!$P16:$AD16)</f>
        <v>0</v>
      </c>
    </row>
    <row r="17" spans="1:31" ht="42.5" thickBot="1" x14ac:dyDescent="0.4">
      <c r="A17" s="89" t="s">
        <v>22</v>
      </c>
      <c r="B17" s="69">
        <v>22</v>
      </c>
      <c r="C17" s="70" t="s">
        <v>48</v>
      </c>
      <c r="D17" s="70" t="s">
        <v>587</v>
      </c>
      <c r="E17" s="71">
        <v>2202</v>
      </c>
      <c r="F17" s="72" t="s">
        <v>588</v>
      </c>
      <c r="G17" s="70" t="s">
        <v>554</v>
      </c>
      <c r="H17" s="72" t="s">
        <v>589</v>
      </c>
      <c r="I17" s="73">
        <v>2202005</v>
      </c>
      <c r="J17" s="74" t="s">
        <v>47</v>
      </c>
      <c r="K17" s="70" t="s">
        <v>590</v>
      </c>
      <c r="L17" s="75">
        <v>220200500</v>
      </c>
      <c r="M17" s="76" t="s">
        <v>591</v>
      </c>
      <c r="N17" s="72" t="s">
        <v>592</v>
      </c>
      <c r="O17" s="77">
        <v>3800</v>
      </c>
      <c r="P17" s="67">
        <v>3282505695</v>
      </c>
      <c r="Q17" s="68">
        <v>0</v>
      </c>
      <c r="R17" s="68">
        <v>0</v>
      </c>
      <c r="S17" s="68">
        <v>0</v>
      </c>
      <c r="T17" s="68">
        <v>0</v>
      </c>
      <c r="U17" s="68">
        <v>0</v>
      </c>
      <c r="V17" s="68">
        <v>0</v>
      </c>
      <c r="W17" s="68">
        <v>0</v>
      </c>
      <c r="X17" s="68">
        <v>0</v>
      </c>
      <c r="Y17" s="68">
        <v>0</v>
      </c>
      <c r="Z17" s="68">
        <v>0</v>
      </c>
      <c r="AA17" s="68">
        <v>0</v>
      </c>
      <c r="AB17" s="68">
        <v>0</v>
      </c>
      <c r="AC17" s="68">
        <v>0</v>
      </c>
      <c r="AD17" s="68">
        <v>0</v>
      </c>
      <c r="AE17" s="90">
        <f>+SUM('POAI 2022 - RANGO'!$P17:$AD17)</f>
        <v>3282505695</v>
      </c>
    </row>
    <row r="18" spans="1:31" ht="42.5" thickBot="1" x14ac:dyDescent="0.4">
      <c r="A18" s="89" t="s">
        <v>22</v>
      </c>
      <c r="B18" s="69">
        <v>22</v>
      </c>
      <c r="C18" s="70" t="s">
        <v>48</v>
      </c>
      <c r="D18" s="70" t="s">
        <v>587</v>
      </c>
      <c r="E18" s="71">
        <v>2202</v>
      </c>
      <c r="F18" s="72" t="s">
        <v>588</v>
      </c>
      <c r="G18" s="70" t="s">
        <v>554</v>
      </c>
      <c r="H18" s="72" t="s">
        <v>589</v>
      </c>
      <c r="I18" s="73">
        <v>2202005</v>
      </c>
      <c r="J18" s="74" t="s">
        <v>50</v>
      </c>
      <c r="K18" s="70" t="s">
        <v>590</v>
      </c>
      <c r="L18" s="75">
        <v>220200500</v>
      </c>
      <c r="M18" s="76">
        <v>2020680810048</v>
      </c>
      <c r="N18" s="72" t="s">
        <v>592</v>
      </c>
      <c r="O18" s="77">
        <v>5</v>
      </c>
      <c r="P18" s="67">
        <v>0</v>
      </c>
      <c r="Q18" s="68">
        <v>0</v>
      </c>
      <c r="R18" s="68">
        <v>0</v>
      </c>
      <c r="S18" s="68">
        <v>0</v>
      </c>
      <c r="T18" s="68">
        <v>0</v>
      </c>
      <c r="U18" s="68">
        <v>0</v>
      </c>
      <c r="V18" s="68">
        <v>0</v>
      </c>
      <c r="W18" s="68">
        <v>0</v>
      </c>
      <c r="X18" s="68">
        <v>0</v>
      </c>
      <c r="Y18" s="68">
        <v>0</v>
      </c>
      <c r="Z18" s="68">
        <v>0</v>
      </c>
      <c r="AA18" s="68">
        <v>0</v>
      </c>
      <c r="AB18" s="68">
        <v>0</v>
      </c>
      <c r="AC18" s="68">
        <v>0</v>
      </c>
      <c r="AD18" s="68">
        <v>0</v>
      </c>
      <c r="AE18" s="90">
        <f>+SUM('POAI 2022 - RANGO'!$P18:$AD18)</f>
        <v>0</v>
      </c>
    </row>
    <row r="19" spans="1:31" ht="95" thickBot="1" x14ac:dyDescent="0.4">
      <c r="A19" s="89" t="s">
        <v>22</v>
      </c>
      <c r="B19" s="69">
        <v>22</v>
      </c>
      <c r="C19" s="70" t="s">
        <v>48</v>
      </c>
      <c r="D19" s="70" t="s">
        <v>587</v>
      </c>
      <c r="E19" s="71">
        <v>2202</v>
      </c>
      <c r="F19" s="72" t="s">
        <v>593</v>
      </c>
      <c r="G19" s="70" t="s">
        <v>554</v>
      </c>
      <c r="H19" s="72" t="s">
        <v>594</v>
      </c>
      <c r="I19" s="73">
        <v>2202011</v>
      </c>
      <c r="J19" s="74" t="s">
        <v>52</v>
      </c>
      <c r="K19" s="70" t="s">
        <v>595</v>
      </c>
      <c r="L19" s="75">
        <v>220201102</v>
      </c>
      <c r="M19" s="76" t="s">
        <v>575</v>
      </c>
      <c r="N19" s="72" t="s">
        <v>596</v>
      </c>
      <c r="O19" s="77">
        <v>1</v>
      </c>
      <c r="P19" s="67">
        <v>0</v>
      </c>
      <c r="Q19" s="68">
        <v>0</v>
      </c>
      <c r="R19" s="68">
        <v>0</v>
      </c>
      <c r="S19" s="68">
        <v>0</v>
      </c>
      <c r="T19" s="68">
        <v>0</v>
      </c>
      <c r="U19" s="68">
        <v>0</v>
      </c>
      <c r="V19" s="68">
        <v>0</v>
      </c>
      <c r="W19" s="68">
        <v>0</v>
      </c>
      <c r="X19" s="68">
        <v>0</v>
      </c>
      <c r="Y19" s="68">
        <v>0</v>
      </c>
      <c r="Z19" s="68">
        <v>0</v>
      </c>
      <c r="AA19" s="68">
        <v>0</v>
      </c>
      <c r="AB19" s="68">
        <v>0</v>
      </c>
      <c r="AC19" s="68">
        <v>0</v>
      </c>
      <c r="AD19" s="68">
        <v>0</v>
      </c>
      <c r="AE19" s="90">
        <f>+SUM('POAI 2022 - RANGO'!$P19:$AD19)</f>
        <v>0</v>
      </c>
    </row>
    <row r="20" spans="1:31" ht="95" thickBot="1" x14ac:dyDescent="0.4">
      <c r="A20" s="89" t="s">
        <v>22</v>
      </c>
      <c r="B20" s="69">
        <v>22</v>
      </c>
      <c r="C20" s="70" t="s">
        <v>48</v>
      </c>
      <c r="D20" s="70" t="s">
        <v>587</v>
      </c>
      <c r="E20" s="71">
        <v>2202</v>
      </c>
      <c r="F20" s="72" t="s">
        <v>593</v>
      </c>
      <c r="G20" s="70" t="s">
        <v>554</v>
      </c>
      <c r="H20" s="72" t="s">
        <v>594</v>
      </c>
      <c r="I20" s="73">
        <v>2202011</v>
      </c>
      <c r="J20" s="74" t="s">
        <v>54</v>
      </c>
      <c r="K20" s="70" t="s">
        <v>595</v>
      </c>
      <c r="L20" s="75">
        <v>220201102</v>
      </c>
      <c r="M20" s="76" t="s">
        <v>575</v>
      </c>
      <c r="N20" s="72" t="s">
        <v>596</v>
      </c>
      <c r="O20" s="77">
        <v>1</v>
      </c>
      <c r="P20" s="67">
        <v>0</v>
      </c>
      <c r="Q20" s="68">
        <v>0</v>
      </c>
      <c r="R20" s="68">
        <v>0</v>
      </c>
      <c r="S20" s="68">
        <v>0</v>
      </c>
      <c r="T20" s="68">
        <v>0</v>
      </c>
      <c r="U20" s="68">
        <v>0</v>
      </c>
      <c r="V20" s="68">
        <v>0</v>
      </c>
      <c r="W20" s="68">
        <v>0</v>
      </c>
      <c r="X20" s="68">
        <v>0</v>
      </c>
      <c r="Y20" s="68">
        <v>0</v>
      </c>
      <c r="Z20" s="68">
        <v>0</v>
      </c>
      <c r="AA20" s="68">
        <v>0</v>
      </c>
      <c r="AB20" s="68">
        <v>0</v>
      </c>
      <c r="AC20" s="68">
        <v>0</v>
      </c>
      <c r="AD20" s="68">
        <v>0</v>
      </c>
      <c r="AE20" s="90">
        <f>+SUM('POAI 2022 - RANGO'!$P20:$AD20)</f>
        <v>0</v>
      </c>
    </row>
    <row r="21" spans="1:31" ht="84.5" thickBot="1" x14ac:dyDescent="0.4">
      <c r="A21" s="89" t="s">
        <v>57</v>
      </c>
      <c r="B21" s="69">
        <v>19</v>
      </c>
      <c r="C21" s="70" t="s">
        <v>58</v>
      </c>
      <c r="D21" s="70" t="s">
        <v>597</v>
      </c>
      <c r="E21" s="71">
        <v>1905</v>
      </c>
      <c r="F21" s="72" t="s">
        <v>598</v>
      </c>
      <c r="G21" s="70" t="s">
        <v>599</v>
      </c>
      <c r="H21" s="72" t="s">
        <v>600</v>
      </c>
      <c r="I21" s="73">
        <v>1905031</v>
      </c>
      <c r="J21" s="74" t="s">
        <v>56</v>
      </c>
      <c r="K21" s="70" t="s">
        <v>601</v>
      </c>
      <c r="L21" s="75">
        <v>190503100</v>
      </c>
      <c r="M21" s="76">
        <v>202068080103</v>
      </c>
      <c r="N21" s="72" t="s">
        <v>602</v>
      </c>
      <c r="O21" s="77">
        <v>1</v>
      </c>
      <c r="P21" s="67">
        <v>0</v>
      </c>
      <c r="Q21" s="68">
        <v>0</v>
      </c>
      <c r="R21" s="68">
        <v>100418655.8</v>
      </c>
      <c r="S21" s="68">
        <v>0</v>
      </c>
      <c r="T21" s="68">
        <v>0</v>
      </c>
      <c r="U21" s="68">
        <v>0</v>
      </c>
      <c r="V21" s="68">
        <v>0</v>
      </c>
      <c r="W21" s="68">
        <v>0</v>
      </c>
      <c r="X21" s="68">
        <v>0</v>
      </c>
      <c r="Y21" s="68">
        <v>0</v>
      </c>
      <c r="Z21" s="68">
        <v>0</v>
      </c>
      <c r="AA21" s="68">
        <v>0</v>
      </c>
      <c r="AB21" s="68">
        <v>0</v>
      </c>
      <c r="AC21" s="68">
        <v>0</v>
      </c>
      <c r="AD21" s="68">
        <v>0</v>
      </c>
      <c r="AE21" s="90">
        <f>+SUM('POAI 2022 - RANGO'!$P21:$AD21)</f>
        <v>100418655.8</v>
      </c>
    </row>
    <row r="22" spans="1:31" ht="84.5" thickBot="1" x14ac:dyDescent="0.4">
      <c r="A22" s="89" t="s">
        <v>57</v>
      </c>
      <c r="B22" s="69">
        <v>19</v>
      </c>
      <c r="C22" s="70" t="s">
        <v>58</v>
      </c>
      <c r="D22" s="70" t="s">
        <v>597</v>
      </c>
      <c r="E22" s="71">
        <v>1905</v>
      </c>
      <c r="F22" s="72" t="s">
        <v>598</v>
      </c>
      <c r="G22" s="70" t="s">
        <v>599</v>
      </c>
      <c r="H22" s="72" t="s">
        <v>603</v>
      </c>
      <c r="I22" s="73">
        <v>1905023</v>
      </c>
      <c r="J22" s="74" t="s">
        <v>60</v>
      </c>
      <c r="K22" s="70" t="s">
        <v>604</v>
      </c>
      <c r="L22" s="75">
        <v>190502300</v>
      </c>
      <c r="M22" s="76">
        <v>2020680810088</v>
      </c>
      <c r="N22" s="72" t="s">
        <v>605</v>
      </c>
      <c r="O22" s="77">
        <v>20</v>
      </c>
      <c r="P22" s="67">
        <v>30000000</v>
      </c>
      <c r="Q22" s="68">
        <v>0</v>
      </c>
      <c r="R22" s="68">
        <v>41850000</v>
      </c>
      <c r="S22" s="68">
        <v>0</v>
      </c>
      <c r="T22" s="68">
        <v>0</v>
      </c>
      <c r="U22" s="68">
        <v>0</v>
      </c>
      <c r="V22" s="68">
        <v>0</v>
      </c>
      <c r="W22" s="68">
        <v>0</v>
      </c>
      <c r="X22" s="68">
        <v>0</v>
      </c>
      <c r="Y22" s="68">
        <v>0</v>
      </c>
      <c r="Z22" s="68">
        <v>0</v>
      </c>
      <c r="AA22" s="68">
        <v>0</v>
      </c>
      <c r="AB22" s="68">
        <v>0</v>
      </c>
      <c r="AC22" s="68">
        <v>0</v>
      </c>
      <c r="AD22" s="68">
        <v>0</v>
      </c>
      <c r="AE22" s="90">
        <f>+SUM('POAI 2022 - RANGO'!$P22:$AD22)</f>
        <v>71850000</v>
      </c>
    </row>
    <row r="23" spans="1:31" ht="84.5" thickBot="1" x14ac:dyDescent="0.4">
      <c r="A23" s="89" t="s">
        <v>57</v>
      </c>
      <c r="B23" s="69">
        <v>19</v>
      </c>
      <c r="C23" s="70" t="s">
        <v>58</v>
      </c>
      <c r="D23" s="70" t="s">
        <v>597</v>
      </c>
      <c r="E23" s="71">
        <v>1905</v>
      </c>
      <c r="F23" s="72" t="s">
        <v>598</v>
      </c>
      <c r="G23" s="70" t="s">
        <v>599</v>
      </c>
      <c r="H23" s="72" t="s">
        <v>603</v>
      </c>
      <c r="I23" s="73">
        <v>1905023</v>
      </c>
      <c r="J23" s="74" t="s">
        <v>62</v>
      </c>
      <c r="K23" s="70" t="s">
        <v>604</v>
      </c>
      <c r="L23" s="75">
        <v>190502300</v>
      </c>
      <c r="M23" s="76">
        <v>2020680810088</v>
      </c>
      <c r="N23" s="72" t="s">
        <v>605</v>
      </c>
      <c r="O23" s="77">
        <v>1</v>
      </c>
      <c r="P23" s="67">
        <v>30000000</v>
      </c>
      <c r="Q23" s="68">
        <v>0</v>
      </c>
      <c r="R23" s="68">
        <v>41850000</v>
      </c>
      <c r="S23" s="68">
        <v>0</v>
      </c>
      <c r="T23" s="68">
        <v>0</v>
      </c>
      <c r="U23" s="68">
        <v>0</v>
      </c>
      <c r="V23" s="68">
        <v>0</v>
      </c>
      <c r="W23" s="68">
        <v>0</v>
      </c>
      <c r="X23" s="68">
        <v>0</v>
      </c>
      <c r="Y23" s="68">
        <v>0</v>
      </c>
      <c r="Z23" s="68">
        <v>0</v>
      </c>
      <c r="AA23" s="68">
        <v>0</v>
      </c>
      <c r="AB23" s="68">
        <v>0</v>
      </c>
      <c r="AC23" s="68">
        <v>0</v>
      </c>
      <c r="AD23" s="68">
        <v>0</v>
      </c>
      <c r="AE23" s="90">
        <f>+SUM('POAI 2022 - RANGO'!$P23:$AD23)</f>
        <v>71850000</v>
      </c>
    </row>
    <row r="24" spans="1:31" ht="63.5" thickBot="1" x14ac:dyDescent="0.4">
      <c r="A24" s="89" t="s">
        <v>57</v>
      </c>
      <c r="B24" s="69">
        <v>19</v>
      </c>
      <c r="C24" s="70" t="s">
        <v>58</v>
      </c>
      <c r="D24" s="70" t="s">
        <v>597</v>
      </c>
      <c r="E24" s="71">
        <v>1905</v>
      </c>
      <c r="F24" s="72" t="s">
        <v>606</v>
      </c>
      <c r="G24" s="70" t="s">
        <v>599</v>
      </c>
      <c r="H24" s="72" t="s">
        <v>607</v>
      </c>
      <c r="I24" s="73">
        <v>1905028</v>
      </c>
      <c r="J24" s="74" t="s">
        <v>63</v>
      </c>
      <c r="K24" s="70" t="s">
        <v>608</v>
      </c>
      <c r="L24" s="75">
        <v>190502801</v>
      </c>
      <c r="M24" s="76">
        <v>202068080103</v>
      </c>
      <c r="N24" s="72" t="s">
        <v>602</v>
      </c>
      <c r="O24" s="77">
        <v>1</v>
      </c>
      <c r="P24" s="67">
        <v>0</v>
      </c>
      <c r="Q24" s="68">
        <v>0</v>
      </c>
      <c r="R24" s="68">
        <v>87063701.980000004</v>
      </c>
      <c r="S24" s="68">
        <v>0</v>
      </c>
      <c r="T24" s="68">
        <v>0</v>
      </c>
      <c r="U24" s="68">
        <v>0</v>
      </c>
      <c r="V24" s="68">
        <v>0</v>
      </c>
      <c r="W24" s="68">
        <v>0</v>
      </c>
      <c r="X24" s="68">
        <v>0</v>
      </c>
      <c r="Y24" s="68">
        <v>0</v>
      </c>
      <c r="Z24" s="68">
        <v>0</v>
      </c>
      <c r="AA24" s="68">
        <v>0</v>
      </c>
      <c r="AB24" s="68">
        <v>0</v>
      </c>
      <c r="AC24" s="68">
        <v>0</v>
      </c>
      <c r="AD24" s="68">
        <v>0</v>
      </c>
      <c r="AE24" s="90">
        <f>+SUM('POAI 2022 - RANGO'!$P24:$AD24)</f>
        <v>87063701.980000004</v>
      </c>
    </row>
    <row r="25" spans="1:31" ht="63.5" thickBot="1" x14ac:dyDescent="0.4">
      <c r="A25" s="89" t="s">
        <v>57</v>
      </c>
      <c r="B25" s="69">
        <v>19</v>
      </c>
      <c r="C25" s="70" t="s">
        <v>58</v>
      </c>
      <c r="D25" s="70" t="s">
        <v>597</v>
      </c>
      <c r="E25" s="71">
        <v>1905</v>
      </c>
      <c r="F25" s="72" t="s">
        <v>606</v>
      </c>
      <c r="G25" s="70" t="s">
        <v>599</v>
      </c>
      <c r="H25" s="72" t="s">
        <v>607</v>
      </c>
      <c r="I25" s="73">
        <v>1905028</v>
      </c>
      <c r="J25" s="74" t="s">
        <v>64</v>
      </c>
      <c r="K25" s="70" t="s">
        <v>609</v>
      </c>
      <c r="L25" s="75">
        <v>190502800</v>
      </c>
      <c r="M25" s="76">
        <v>2020680810088</v>
      </c>
      <c r="N25" s="72" t="s">
        <v>605</v>
      </c>
      <c r="O25" s="77">
        <v>1</v>
      </c>
      <c r="P25" s="67">
        <v>10500000</v>
      </c>
      <c r="Q25" s="68">
        <v>0</v>
      </c>
      <c r="R25" s="68">
        <v>42000000</v>
      </c>
      <c r="S25" s="68">
        <v>0</v>
      </c>
      <c r="T25" s="68">
        <v>0</v>
      </c>
      <c r="U25" s="68">
        <v>0</v>
      </c>
      <c r="V25" s="68">
        <v>0</v>
      </c>
      <c r="W25" s="68">
        <v>0</v>
      </c>
      <c r="X25" s="68">
        <v>0</v>
      </c>
      <c r="Y25" s="68">
        <v>0</v>
      </c>
      <c r="Z25" s="68">
        <v>0</v>
      </c>
      <c r="AA25" s="68">
        <v>0</v>
      </c>
      <c r="AB25" s="68">
        <v>0</v>
      </c>
      <c r="AC25" s="68">
        <v>0</v>
      </c>
      <c r="AD25" s="68">
        <v>0</v>
      </c>
      <c r="AE25" s="90">
        <f>+SUM('POAI 2022 - RANGO'!$P25:$AD25)</f>
        <v>52500000</v>
      </c>
    </row>
    <row r="26" spans="1:31" ht="63.5" thickBot="1" x14ac:dyDescent="0.4">
      <c r="A26" s="89" t="s">
        <v>57</v>
      </c>
      <c r="B26" s="69">
        <v>19</v>
      </c>
      <c r="C26" s="70" t="s">
        <v>58</v>
      </c>
      <c r="D26" s="70" t="s">
        <v>597</v>
      </c>
      <c r="E26" s="71">
        <v>1905</v>
      </c>
      <c r="F26" s="72" t="s">
        <v>610</v>
      </c>
      <c r="G26" s="70" t="s">
        <v>599</v>
      </c>
      <c r="H26" s="72" t="s">
        <v>611</v>
      </c>
      <c r="I26" s="73">
        <v>1905025</v>
      </c>
      <c r="J26" s="74" t="s">
        <v>65</v>
      </c>
      <c r="K26" s="70" t="s">
        <v>612</v>
      </c>
      <c r="L26" s="75">
        <v>190502501</v>
      </c>
      <c r="M26" s="76">
        <v>2020680810088</v>
      </c>
      <c r="N26" s="72" t="s">
        <v>605</v>
      </c>
      <c r="O26" s="77">
        <v>1</v>
      </c>
      <c r="P26" s="67">
        <v>11727000</v>
      </c>
      <c r="Q26" s="68">
        <v>0</v>
      </c>
      <c r="R26" s="68">
        <v>6240000</v>
      </c>
      <c r="S26" s="68">
        <v>0</v>
      </c>
      <c r="T26" s="68">
        <v>0</v>
      </c>
      <c r="U26" s="68">
        <v>0</v>
      </c>
      <c r="V26" s="68">
        <v>0</v>
      </c>
      <c r="W26" s="68">
        <v>0</v>
      </c>
      <c r="X26" s="68">
        <v>0</v>
      </c>
      <c r="Y26" s="68">
        <v>0</v>
      </c>
      <c r="Z26" s="68">
        <v>0</v>
      </c>
      <c r="AA26" s="68">
        <v>0</v>
      </c>
      <c r="AB26" s="68">
        <v>0</v>
      </c>
      <c r="AC26" s="68">
        <v>0</v>
      </c>
      <c r="AD26" s="68">
        <v>0</v>
      </c>
      <c r="AE26" s="90">
        <f>+SUM('POAI 2022 - RANGO'!$P26:$AD26)</f>
        <v>17967000</v>
      </c>
    </row>
    <row r="27" spans="1:31" ht="63.5" thickBot="1" x14ac:dyDescent="0.4">
      <c r="A27" s="89" t="s">
        <v>57</v>
      </c>
      <c r="B27" s="69">
        <v>19</v>
      </c>
      <c r="C27" s="70" t="s">
        <v>58</v>
      </c>
      <c r="D27" s="70" t="s">
        <v>597</v>
      </c>
      <c r="E27" s="71">
        <v>1905</v>
      </c>
      <c r="F27" s="72" t="s">
        <v>610</v>
      </c>
      <c r="G27" s="70" t="s">
        <v>599</v>
      </c>
      <c r="H27" s="72" t="s">
        <v>611</v>
      </c>
      <c r="I27" s="73">
        <v>1905025</v>
      </c>
      <c r="J27" s="74" t="s">
        <v>65</v>
      </c>
      <c r="K27" s="70" t="s">
        <v>612</v>
      </c>
      <c r="L27" s="75">
        <v>190502501</v>
      </c>
      <c r="M27" s="76">
        <v>202068080103</v>
      </c>
      <c r="N27" s="72" t="s">
        <v>602</v>
      </c>
      <c r="O27" s="77">
        <v>1</v>
      </c>
      <c r="P27" s="67">
        <v>0</v>
      </c>
      <c r="Q27" s="68">
        <v>0</v>
      </c>
      <c r="R27" s="68">
        <v>37989347.979999997</v>
      </c>
      <c r="S27" s="68">
        <v>0</v>
      </c>
      <c r="T27" s="68">
        <v>0</v>
      </c>
      <c r="U27" s="68">
        <v>0</v>
      </c>
      <c r="V27" s="68">
        <v>0</v>
      </c>
      <c r="W27" s="68">
        <v>0</v>
      </c>
      <c r="X27" s="68">
        <v>0</v>
      </c>
      <c r="Y27" s="68">
        <v>0</v>
      </c>
      <c r="Z27" s="68">
        <v>0</v>
      </c>
      <c r="AA27" s="68">
        <v>0</v>
      </c>
      <c r="AB27" s="68">
        <v>0</v>
      </c>
      <c r="AC27" s="68">
        <v>0</v>
      </c>
      <c r="AD27" s="68">
        <v>0</v>
      </c>
      <c r="AE27" s="90">
        <f>+SUM('POAI 2022 - RANGO'!$P27:$AD27)</f>
        <v>37989347.979999997</v>
      </c>
    </row>
    <row r="28" spans="1:31" ht="63.5" thickBot="1" x14ac:dyDescent="0.4">
      <c r="A28" s="89" t="s">
        <v>57</v>
      </c>
      <c r="B28" s="69">
        <v>19</v>
      </c>
      <c r="C28" s="70" t="s">
        <v>58</v>
      </c>
      <c r="D28" s="70" t="s">
        <v>597</v>
      </c>
      <c r="E28" s="71">
        <v>1905</v>
      </c>
      <c r="F28" s="72" t="s">
        <v>610</v>
      </c>
      <c r="G28" s="70" t="s">
        <v>599</v>
      </c>
      <c r="H28" s="72" t="s">
        <v>611</v>
      </c>
      <c r="I28" s="73">
        <v>1905025</v>
      </c>
      <c r="J28" s="74" t="s">
        <v>66</v>
      </c>
      <c r="K28" s="70" t="s">
        <v>613</v>
      </c>
      <c r="L28" s="75">
        <v>190502500</v>
      </c>
      <c r="M28" s="76">
        <v>2020680810088</v>
      </c>
      <c r="N28" s="72" t="s">
        <v>605</v>
      </c>
      <c r="O28" s="77">
        <v>5</v>
      </c>
      <c r="P28" s="67">
        <v>9967000</v>
      </c>
      <c r="Q28" s="68">
        <v>0</v>
      </c>
      <c r="R28" s="68">
        <v>0</v>
      </c>
      <c r="S28" s="68">
        <v>0</v>
      </c>
      <c r="T28" s="68">
        <v>0</v>
      </c>
      <c r="U28" s="68">
        <v>0</v>
      </c>
      <c r="V28" s="68">
        <v>0</v>
      </c>
      <c r="W28" s="68">
        <v>0</v>
      </c>
      <c r="X28" s="68">
        <v>0</v>
      </c>
      <c r="Y28" s="68">
        <v>0</v>
      </c>
      <c r="Z28" s="68">
        <v>0</v>
      </c>
      <c r="AA28" s="68">
        <v>0</v>
      </c>
      <c r="AB28" s="68">
        <v>0</v>
      </c>
      <c r="AC28" s="68">
        <v>0</v>
      </c>
      <c r="AD28" s="68">
        <v>0</v>
      </c>
      <c r="AE28" s="90">
        <f>+SUM('POAI 2022 - RANGO'!$P28:$AD28)</f>
        <v>9967000</v>
      </c>
    </row>
    <row r="29" spans="1:31" ht="63.5" thickBot="1" x14ac:dyDescent="0.4">
      <c r="A29" s="89" t="s">
        <v>57</v>
      </c>
      <c r="B29" s="69">
        <v>19</v>
      </c>
      <c r="C29" s="70" t="s">
        <v>58</v>
      </c>
      <c r="D29" s="70" t="s">
        <v>597</v>
      </c>
      <c r="E29" s="71">
        <v>1905</v>
      </c>
      <c r="F29" s="72" t="s">
        <v>610</v>
      </c>
      <c r="G29" s="70" t="s">
        <v>599</v>
      </c>
      <c r="H29" s="72" t="s">
        <v>611</v>
      </c>
      <c r="I29" s="73">
        <v>1905025</v>
      </c>
      <c r="J29" s="74" t="s">
        <v>67</v>
      </c>
      <c r="K29" s="70" t="s">
        <v>613</v>
      </c>
      <c r="L29" s="75">
        <v>190502500</v>
      </c>
      <c r="M29" s="76">
        <v>2020680810088</v>
      </c>
      <c r="N29" s="72" t="s">
        <v>605</v>
      </c>
      <c r="O29" s="77">
        <v>1</v>
      </c>
      <c r="P29" s="67">
        <v>16207000</v>
      </c>
      <c r="Q29" s="68">
        <v>0</v>
      </c>
      <c r="R29" s="68">
        <v>7800000</v>
      </c>
      <c r="S29" s="68">
        <v>0</v>
      </c>
      <c r="T29" s="68">
        <v>0</v>
      </c>
      <c r="U29" s="68">
        <v>0</v>
      </c>
      <c r="V29" s="68">
        <v>0</v>
      </c>
      <c r="W29" s="68">
        <v>0</v>
      </c>
      <c r="X29" s="68">
        <v>0</v>
      </c>
      <c r="Y29" s="68">
        <v>0</v>
      </c>
      <c r="Z29" s="68">
        <v>0</v>
      </c>
      <c r="AA29" s="68">
        <v>0</v>
      </c>
      <c r="AB29" s="68">
        <v>0</v>
      </c>
      <c r="AC29" s="68">
        <v>0</v>
      </c>
      <c r="AD29" s="68">
        <v>0</v>
      </c>
      <c r="AE29" s="90">
        <f>+SUM('POAI 2022 - RANGO'!$P29:$AD29)</f>
        <v>24007000</v>
      </c>
    </row>
    <row r="30" spans="1:31" ht="63.5" thickBot="1" x14ac:dyDescent="0.4">
      <c r="A30" s="89" t="s">
        <v>57</v>
      </c>
      <c r="B30" s="69">
        <v>19</v>
      </c>
      <c r="C30" s="70" t="s">
        <v>58</v>
      </c>
      <c r="D30" s="70" t="s">
        <v>597</v>
      </c>
      <c r="E30" s="71">
        <v>1905</v>
      </c>
      <c r="F30" s="72" t="s">
        <v>610</v>
      </c>
      <c r="G30" s="70" t="s">
        <v>599</v>
      </c>
      <c r="H30" s="72" t="s">
        <v>611</v>
      </c>
      <c r="I30" s="73">
        <v>1905025</v>
      </c>
      <c r="J30" s="74" t="s">
        <v>68</v>
      </c>
      <c r="K30" s="70" t="s">
        <v>612</v>
      </c>
      <c r="L30" s="75">
        <v>190502501</v>
      </c>
      <c r="M30" s="76">
        <v>2020680810088</v>
      </c>
      <c r="N30" s="72" t="s">
        <v>605</v>
      </c>
      <c r="O30" s="77">
        <v>1</v>
      </c>
      <c r="P30" s="67">
        <v>12807000</v>
      </c>
      <c r="Q30" s="68">
        <v>0</v>
      </c>
      <c r="R30" s="68">
        <v>7800000</v>
      </c>
      <c r="S30" s="68">
        <v>0</v>
      </c>
      <c r="T30" s="68">
        <v>0</v>
      </c>
      <c r="U30" s="68">
        <v>0</v>
      </c>
      <c r="V30" s="68">
        <v>0</v>
      </c>
      <c r="W30" s="68">
        <v>0</v>
      </c>
      <c r="X30" s="68">
        <v>0</v>
      </c>
      <c r="Y30" s="68">
        <v>0</v>
      </c>
      <c r="Z30" s="68">
        <v>0</v>
      </c>
      <c r="AA30" s="68">
        <v>0</v>
      </c>
      <c r="AB30" s="68">
        <v>0</v>
      </c>
      <c r="AC30" s="68">
        <v>0</v>
      </c>
      <c r="AD30" s="68">
        <v>0</v>
      </c>
      <c r="AE30" s="90">
        <f>+SUM('POAI 2022 - RANGO'!$P30:$AD30)</f>
        <v>20607000</v>
      </c>
    </row>
    <row r="31" spans="1:31" ht="63.5" thickBot="1" x14ac:dyDescent="0.4">
      <c r="A31" s="89" t="s">
        <v>57</v>
      </c>
      <c r="B31" s="69">
        <v>19</v>
      </c>
      <c r="C31" s="70" t="s">
        <v>58</v>
      </c>
      <c r="D31" s="70" t="s">
        <v>597</v>
      </c>
      <c r="E31" s="71">
        <v>1905</v>
      </c>
      <c r="F31" s="72" t="s">
        <v>610</v>
      </c>
      <c r="G31" s="70" t="s">
        <v>599</v>
      </c>
      <c r="H31" s="72" t="s">
        <v>611</v>
      </c>
      <c r="I31" s="73">
        <v>1905025</v>
      </c>
      <c r="J31" s="74" t="s">
        <v>69</v>
      </c>
      <c r="K31" s="70" t="s">
        <v>612</v>
      </c>
      <c r="L31" s="75">
        <v>190502501</v>
      </c>
      <c r="M31" s="76">
        <v>2020680810088</v>
      </c>
      <c r="N31" s="72" t="s">
        <v>605</v>
      </c>
      <c r="O31" s="77">
        <v>1</v>
      </c>
      <c r="P31" s="67">
        <v>15617000</v>
      </c>
      <c r="Q31" s="68">
        <v>0</v>
      </c>
      <c r="R31" s="68">
        <v>6240000</v>
      </c>
      <c r="S31" s="68">
        <v>0</v>
      </c>
      <c r="T31" s="68">
        <v>0</v>
      </c>
      <c r="U31" s="68">
        <v>0</v>
      </c>
      <c r="V31" s="68">
        <v>0</v>
      </c>
      <c r="W31" s="68">
        <v>0</v>
      </c>
      <c r="X31" s="68">
        <v>0</v>
      </c>
      <c r="Y31" s="68">
        <v>0</v>
      </c>
      <c r="Z31" s="68">
        <v>0</v>
      </c>
      <c r="AA31" s="68">
        <v>0</v>
      </c>
      <c r="AB31" s="68">
        <v>0</v>
      </c>
      <c r="AC31" s="68">
        <v>0</v>
      </c>
      <c r="AD31" s="68">
        <v>0</v>
      </c>
      <c r="AE31" s="90">
        <f>+SUM('POAI 2022 - RANGO'!$P31:$AD31)</f>
        <v>21857000</v>
      </c>
    </row>
    <row r="32" spans="1:31" ht="63.5" thickBot="1" x14ac:dyDescent="0.4">
      <c r="A32" s="89" t="s">
        <v>57</v>
      </c>
      <c r="B32" s="69">
        <v>19</v>
      </c>
      <c r="C32" s="70" t="s">
        <v>58</v>
      </c>
      <c r="D32" s="70" t="s">
        <v>597</v>
      </c>
      <c r="E32" s="71">
        <v>1905</v>
      </c>
      <c r="F32" s="72" t="s">
        <v>610</v>
      </c>
      <c r="G32" s="70" t="s">
        <v>599</v>
      </c>
      <c r="H32" s="72" t="s">
        <v>611</v>
      </c>
      <c r="I32" s="73">
        <v>1905025</v>
      </c>
      <c r="J32" s="74" t="s">
        <v>69</v>
      </c>
      <c r="K32" s="70" t="s">
        <v>612</v>
      </c>
      <c r="L32" s="75">
        <v>190502501</v>
      </c>
      <c r="M32" s="76">
        <v>202068080103</v>
      </c>
      <c r="N32" s="72" t="s">
        <v>602</v>
      </c>
      <c r="O32" s="77">
        <v>1</v>
      </c>
      <c r="P32" s="67">
        <v>0</v>
      </c>
      <c r="Q32" s="68">
        <v>0</v>
      </c>
      <c r="R32" s="68">
        <v>0</v>
      </c>
      <c r="S32" s="68">
        <v>0</v>
      </c>
      <c r="T32" s="68">
        <v>0</v>
      </c>
      <c r="U32" s="68">
        <v>0</v>
      </c>
      <c r="V32" s="68">
        <v>0</v>
      </c>
      <c r="W32" s="68">
        <v>0</v>
      </c>
      <c r="X32" s="68">
        <v>0</v>
      </c>
      <c r="Y32" s="68">
        <v>0</v>
      </c>
      <c r="Z32" s="68">
        <v>0</v>
      </c>
      <c r="AA32" s="68">
        <v>0</v>
      </c>
      <c r="AB32" s="68">
        <v>0</v>
      </c>
      <c r="AC32" s="68">
        <v>0</v>
      </c>
      <c r="AD32" s="68">
        <v>0</v>
      </c>
      <c r="AE32" s="90">
        <f>+SUM('POAI 2022 - RANGO'!$P32:$AD32)</f>
        <v>0</v>
      </c>
    </row>
    <row r="33" spans="1:31" ht="63.5" thickBot="1" x14ac:dyDescent="0.4">
      <c r="A33" s="89" t="s">
        <v>57</v>
      </c>
      <c r="B33" s="69">
        <v>19</v>
      </c>
      <c r="C33" s="70" t="s">
        <v>58</v>
      </c>
      <c r="D33" s="70" t="s">
        <v>597</v>
      </c>
      <c r="E33" s="71">
        <v>1905</v>
      </c>
      <c r="F33" s="72" t="s">
        <v>610</v>
      </c>
      <c r="G33" s="70" t="s">
        <v>599</v>
      </c>
      <c r="H33" s="72" t="s">
        <v>611</v>
      </c>
      <c r="I33" s="73">
        <v>1905025</v>
      </c>
      <c r="J33" s="74" t="s">
        <v>70</v>
      </c>
      <c r="K33" s="70" t="s">
        <v>612</v>
      </c>
      <c r="L33" s="75">
        <v>190502501</v>
      </c>
      <c r="M33" s="76">
        <v>2020680810088</v>
      </c>
      <c r="N33" s="72" t="s">
        <v>605</v>
      </c>
      <c r="O33" s="77">
        <v>1</v>
      </c>
      <c r="P33" s="67">
        <v>33167000</v>
      </c>
      <c r="Q33" s="68">
        <v>0</v>
      </c>
      <c r="R33" s="68">
        <v>24960000</v>
      </c>
      <c r="S33" s="68">
        <v>0</v>
      </c>
      <c r="T33" s="68">
        <v>0</v>
      </c>
      <c r="U33" s="68">
        <v>0</v>
      </c>
      <c r="V33" s="68">
        <v>0</v>
      </c>
      <c r="W33" s="68">
        <v>0</v>
      </c>
      <c r="X33" s="68">
        <v>0</v>
      </c>
      <c r="Y33" s="68">
        <v>0</v>
      </c>
      <c r="Z33" s="68">
        <v>0</v>
      </c>
      <c r="AA33" s="68">
        <v>0</v>
      </c>
      <c r="AB33" s="68">
        <v>0</v>
      </c>
      <c r="AC33" s="68">
        <v>0</v>
      </c>
      <c r="AD33" s="68">
        <v>0</v>
      </c>
      <c r="AE33" s="90">
        <f>+SUM('POAI 2022 - RANGO'!$P33:$AD33)</f>
        <v>58127000</v>
      </c>
    </row>
    <row r="34" spans="1:31" ht="63.5" thickBot="1" x14ac:dyDescent="0.4">
      <c r="A34" s="89" t="s">
        <v>57</v>
      </c>
      <c r="B34" s="69">
        <v>19</v>
      </c>
      <c r="C34" s="70" t="s">
        <v>58</v>
      </c>
      <c r="D34" s="70" t="s">
        <v>597</v>
      </c>
      <c r="E34" s="71">
        <v>1905</v>
      </c>
      <c r="F34" s="72" t="s">
        <v>610</v>
      </c>
      <c r="G34" s="70" t="s">
        <v>599</v>
      </c>
      <c r="H34" s="72" t="s">
        <v>611</v>
      </c>
      <c r="I34" s="73">
        <v>1905025</v>
      </c>
      <c r="J34" s="74" t="s">
        <v>71</v>
      </c>
      <c r="K34" s="70" t="s">
        <v>613</v>
      </c>
      <c r="L34" s="75">
        <v>190502500</v>
      </c>
      <c r="M34" s="76">
        <v>2020680810088</v>
      </c>
      <c r="N34" s="72" t="s">
        <v>605</v>
      </c>
      <c r="O34" s="77">
        <v>1</v>
      </c>
      <c r="P34" s="67">
        <v>19827000</v>
      </c>
      <c r="Q34" s="68">
        <v>0</v>
      </c>
      <c r="R34" s="68">
        <v>18720000</v>
      </c>
      <c r="S34" s="68">
        <v>0</v>
      </c>
      <c r="T34" s="68">
        <v>0</v>
      </c>
      <c r="U34" s="68">
        <v>0</v>
      </c>
      <c r="V34" s="68">
        <v>0</v>
      </c>
      <c r="W34" s="68">
        <v>0</v>
      </c>
      <c r="X34" s="68">
        <v>0</v>
      </c>
      <c r="Y34" s="68">
        <v>0</v>
      </c>
      <c r="Z34" s="68">
        <v>0</v>
      </c>
      <c r="AA34" s="68">
        <v>0</v>
      </c>
      <c r="AB34" s="68">
        <v>0</v>
      </c>
      <c r="AC34" s="68">
        <v>0</v>
      </c>
      <c r="AD34" s="68">
        <v>0</v>
      </c>
      <c r="AE34" s="90">
        <f>+SUM('POAI 2022 - RANGO'!$P34:$AD34)</f>
        <v>38547000</v>
      </c>
    </row>
    <row r="35" spans="1:31" ht="63.5" thickBot="1" x14ac:dyDescent="0.4">
      <c r="A35" s="89" t="s">
        <v>57</v>
      </c>
      <c r="B35" s="69">
        <v>19</v>
      </c>
      <c r="C35" s="70" t="s">
        <v>58</v>
      </c>
      <c r="D35" s="70" t="s">
        <v>597</v>
      </c>
      <c r="E35" s="71">
        <v>1905</v>
      </c>
      <c r="F35" s="72" t="s">
        <v>610</v>
      </c>
      <c r="G35" s="70" t="s">
        <v>599</v>
      </c>
      <c r="H35" s="72" t="s">
        <v>611</v>
      </c>
      <c r="I35" s="73">
        <v>1905025</v>
      </c>
      <c r="J35" s="74" t="s">
        <v>72</v>
      </c>
      <c r="K35" s="70" t="s">
        <v>612</v>
      </c>
      <c r="L35" s="75">
        <v>190502501</v>
      </c>
      <c r="M35" s="76">
        <v>2020680810088</v>
      </c>
      <c r="N35" s="72" t="s">
        <v>605</v>
      </c>
      <c r="O35" s="78">
        <v>0.05</v>
      </c>
      <c r="P35" s="67">
        <v>12417000</v>
      </c>
      <c r="Q35" s="68">
        <v>0</v>
      </c>
      <c r="R35" s="68">
        <v>6240000</v>
      </c>
      <c r="S35" s="68">
        <v>0</v>
      </c>
      <c r="T35" s="68">
        <v>0</v>
      </c>
      <c r="U35" s="68">
        <v>0</v>
      </c>
      <c r="V35" s="68">
        <v>0</v>
      </c>
      <c r="W35" s="68">
        <v>0</v>
      </c>
      <c r="X35" s="68">
        <v>0</v>
      </c>
      <c r="Y35" s="68">
        <v>0</v>
      </c>
      <c r="Z35" s="68">
        <v>0</v>
      </c>
      <c r="AA35" s="68">
        <v>0</v>
      </c>
      <c r="AB35" s="68">
        <v>0</v>
      </c>
      <c r="AC35" s="68">
        <v>0</v>
      </c>
      <c r="AD35" s="68">
        <v>0</v>
      </c>
      <c r="AE35" s="90">
        <f>+SUM('POAI 2022 - RANGO'!$P35:$AD35)</f>
        <v>18657000</v>
      </c>
    </row>
    <row r="36" spans="1:31" ht="63.5" thickBot="1" x14ac:dyDescent="0.4">
      <c r="A36" s="89" t="s">
        <v>57</v>
      </c>
      <c r="B36" s="69">
        <v>19</v>
      </c>
      <c r="C36" s="70" t="s">
        <v>58</v>
      </c>
      <c r="D36" s="70" t="s">
        <v>597</v>
      </c>
      <c r="E36" s="71">
        <v>1905</v>
      </c>
      <c r="F36" s="72" t="s">
        <v>610</v>
      </c>
      <c r="G36" s="70" t="s">
        <v>599</v>
      </c>
      <c r="H36" s="72" t="s">
        <v>611</v>
      </c>
      <c r="I36" s="73">
        <v>1905025</v>
      </c>
      <c r="J36" s="74" t="s">
        <v>73</v>
      </c>
      <c r="K36" s="70" t="s">
        <v>613</v>
      </c>
      <c r="L36" s="75">
        <v>190502500</v>
      </c>
      <c r="M36" s="76">
        <v>2020680810088</v>
      </c>
      <c r="N36" s="72" t="s">
        <v>605</v>
      </c>
      <c r="O36" s="77">
        <v>50</v>
      </c>
      <c r="P36" s="67">
        <v>10364000</v>
      </c>
      <c r="Q36" s="68">
        <v>0</v>
      </c>
      <c r="R36" s="68">
        <v>0</v>
      </c>
      <c r="S36" s="68">
        <v>0</v>
      </c>
      <c r="T36" s="68">
        <v>0</v>
      </c>
      <c r="U36" s="68">
        <v>0</v>
      </c>
      <c r="V36" s="68">
        <v>0</v>
      </c>
      <c r="W36" s="68">
        <v>0</v>
      </c>
      <c r="X36" s="68">
        <v>0</v>
      </c>
      <c r="Y36" s="68">
        <v>0</v>
      </c>
      <c r="Z36" s="68">
        <v>0</v>
      </c>
      <c r="AA36" s="68">
        <v>0</v>
      </c>
      <c r="AB36" s="68">
        <v>0</v>
      </c>
      <c r="AC36" s="68">
        <v>0</v>
      </c>
      <c r="AD36" s="68">
        <v>0</v>
      </c>
      <c r="AE36" s="90">
        <f>+SUM('POAI 2022 - RANGO'!$P36:$AD36)</f>
        <v>10364000</v>
      </c>
    </row>
    <row r="37" spans="1:31" ht="63.5" thickBot="1" x14ac:dyDescent="0.4">
      <c r="A37" s="89" t="s">
        <v>57</v>
      </c>
      <c r="B37" s="69">
        <v>19</v>
      </c>
      <c r="C37" s="70" t="s">
        <v>58</v>
      </c>
      <c r="D37" s="70" t="s">
        <v>597</v>
      </c>
      <c r="E37" s="71">
        <v>1905</v>
      </c>
      <c r="F37" s="72" t="s">
        <v>610</v>
      </c>
      <c r="G37" s="70" t="s">
        <v>599</v>
      </c>
      <c r="H37" s="72" t="s">
        <v>611</v>
      </c>
      <c r="I37" s="73">
        <v>1905025</v>
      </c>
      <c r="J37" s="74" t="s">
        <v>74</v>
      </c>
      <c r="K37" s="70" t="s">
        <v>612</v>
      </c>
      <c r="L37" s="75">
        <v>190502501</v>
      </c>
      <c r="M37" s="76">
        <v>202068080103</v>
      </c>
      <c r="N37" s="72" t="s">
        <v>602</v>
      </c>
      <c r="O37" s="77">
        <v>1</v>
      </c>
      <c r="P37" s="67">
        <v>0</v>
      </c>
      <c r="Q37" s="68">
        <v>0</v>
      </c>
      <c r="R37" s="68">
        <v>0</v>
      </c>
      <c r="S37" s="68">
        <v>0</v>
      </c>
      <c r="T37" s="68">
        <v>0</v>
      </c>
      <c r="U37" s="68">
        <v>0</v>
      </c>
      <c r="V37" s="68">
        <v>0</v>
      </c>
      <c r="W37" s="68">
        <v>0</v>
      </c>
      <c r="X37" s="68">
        <v>0</v>
      </c>
      <c r="Y37" s="68">
        <v>0</v>
      </c>
      <c r="Z37" s="68">
        <v>0</v>
      </c>
      <c r="AA37" s="68">
        <v>0</v>
      </c>
      <c r="AB37" s="68">
        <v>0</v>
      </c>
      <c r="AC37" s="68">
        <v>0</v>
      </c>
      <c r="AD37" s="68">
        <v>0</v>
      </c>
      <c r="AE37" s="90">
        <f>+SUM('POAI 2022 - RANGO'!$P37:$AD37)</f>
        <v>0</v>
      </c>
    </row>
    <row r="38" spans="1:31" ht="84.5" thickBot="1" x14ac:dyDescent="0.4">
      <c r="A38" s="89" t="s">
        <v>57</v>
      </c>
      <c r="B38" s="69">
        <v>19</v>
      </c>
      <c r="C38" s="70" t="s">
        <v>58</v>
      </c>
      <c r="D38" s="70" t="s">
        <v>597</v>
      </c>
      <c r="E38" s="71">
        <v>1905</v>
      </c>
      <c r="F38" s="72" t="s">
        <v>614</v>
      </c>
      <c r="G38" s="70" t="s">
        <v>599</v>
      </c>
      <c r="H38" s="72" t="s">
        <v>615</v>
      </c>
      <c r="I38" s="73">
        <v>1905021</v>
      </c>
      <c r="J38" s="74" t="s">
        <v>75</v>
      </c>
      <c r="K38" s="70" t="s">
        <v>616</v>
      </c>
      <c r="L38" s="75">
        <v>190502101</v>
      </c>
      <c r="M38" s="76">
        <v>2020680810088</v>
      </c>
      <c r="N38" s="72" t="s">
        <v>605</v>
      </c>
      <c r="O38" s="77">
        <v>1</v>
      </c>
      <c r="P38" s="67">
        <v>9009000</v>
      </c>
      <c r="Q38" s="68">
        <v>0</v>
      </c>
      <c r="R38" s="68">
        <v>17841000</v>
      </c>
      <c r="S38" s="68">
        <v>0</v>
      </c>
      <c r="T38" s="68">
        <v>0</v>
      </c>
      <c r="U38" s="68">
        <v>0</v>
      </c>
      <c r="V38" s="68">
        <v>0</v>
      </c>
      <c r="W38" s="68">
        <v>0</v>
      </c>
      <c r="X38" s="68">
        <v>0</v>
      </c>
      <c r="Y38" s="68">
        <v>0</v>
      </c>
      <c r="Z38" s="68">
        <v>0</v>
      </c>
      <c r="AA38" s="68">
        <v>0</v>
      </c>
      <c r="AB38" s="68">
        <v>0</v>
      </c>
      <c r="AC38" s="68">
        <v>0</v>
      </c>
      <c r="AD38" s="68">
        <v>0</v>
      </c>
      <c r="AE38" s="90">
        <f>+SUM('POAI 2022 - RANGO'!$P38:$AD38)</f>
        <v>26850000</v>
      </c>
    </row>
    <row r="39" spans="1:31" ht="84.5" thickBot="1" x14ac:dyDescent="0.4">
      <c r="A39" s="89" t="s">
        <v>57</v>
      </c>
      <c r="B39" s="69">
        <v>19</v>
      </c>
      <c r="C39" s="70" t="s">
        <v>58</v>
      </c>
      <c r="D39" s="70" t="s">
        <v>597</v>
      </c>
      <c r="E39" s="71">
        <v>1905</v>
      </c>
      <c r="F39" s="72" t="s">
        <v>614</v>
      </c>
      <c r="G39" s="70" t="s">
        <v>599</v>
      </c>
      <c r="H39" s="72" t="s">
        <v>615</v>
      </c>
      <c r="I39" s="73">
        <v>1905021</v>
      </c>
      <c r="J39" s="74" t="s">
        <v>75</v>
      </c>
      <c r="K39" s="70" t="s">
        <v>616</v>
      </c>
      <c r="L39" s="75">
        <v>190502101</v>
      </c>
      <c r="M39" s="76">
        <v>202068080103</v>
      </c>
      <c r="N39" s="72" t="s">
        <v>602</v>
      </c>
      <c r="O39" s="77">
        <v>1</v>
      </c>
      <c r="P39" s="67">
        <v>0</v>
      </c>
      <c r="Q39" s="68">
        <v>0</v>
      </c>
      <c r="R39" s="68">
        <v>16241909.949999999</v>
      </c>
      <c r="S39" s="68">
        <v>0</v>
      </c>
      <c r="T39" s="68">
        <v>0</v>
      </c>
      <c r="U39" s="68">
        <v>0</v>
      </c>
      <c r="V39" s="68">
        <v>0</v>
      </c>
      <c r="W39" s="68">
        <v>0</v>
      </c>
      <c r="X39" s="68">
        <v>0</v>
      </c>
      <c r="Y39" s="68">
        <v>0</v>
      </c>
      <c r="Z39" s="68">
        <v>0</v>
      </c>
      <c r="AA39" s="68">
        <v>0</v>
      </c>
      <c r="AB39" s="68">
        <v>0</v>
      </c>
      <c r="AC39" s="68">
        <v>0</v>
      </c>
      <c r="AD39" s="68">
        <v>0</v>
      </c>
      <c r="AE39" s="90">
        <f>+SUM('POAI 2022 - RANGO'!$P39:$AD39)</f>
        <v>16241909.949999999</v>
      </c>
    </row>
    <row r="40" spans="1:31" ht="84.5" thickBot="1" x14ac:dyDescent="0.4">
      <c r="A40" s="89" t="s">
        <v>57</v>
      </c>
      <c r="B40" s="69">
        <v>19</v>
      </c>
      <c r="C40" s="70" t="s">
        <v>58</v>
      </c>
      <c r="D40" s="70" t="s">
        <v>597</v>
      </c>
      <c r="E40" s="71">
        <v>1905</v>
      </c>
      <c r="F40" s="72" t="s">
        <v>614</v>
      </c>
      <c r="G40" s="70" t="s">
        <v>599</v>
      </c>
      <c r="H40" s="72" t="s">
        <v>615</v>
      </c>
      <c r="I40" s="73">
        <v>1905021</v>
      </c>
      <c r="J40" s="74" t="s">
        <v>76</v>
      </c>
      <c r="K40" s="70" t="s">
        <v>616</v>
      </c>
      <c r="L40" s="75">
        <v>190502101</v>
      </c>
      <c r="M40" s="76">
        <v>2020680810088</v>
      </c>
      <c r="N40" s="72" t="s">
        <v>605</v>
      </c>
      <c r="O40" s="77">
        <v>1</v>
      </c>
      <c r="P40" s="67">
        <v>9009000</v>
      </c>
      <c r="Q40" s="68">
        <v>0</v>
      </c>
      <c r="R40" s="68">
        <v>17841000</v>
      </c>
      <c r="S40" s="68">
        <v>0</v>
      </c>
      <c r="T40" s="68">
        <v>0</v>
      </c>
      <c r="U40" s="68">
        <v>0</v>
      </c>
      <c r="V40" s="68">
        <v>0</v>
      </c>
      <c r="W40" s="68">
        <v>0</v>
      </c>
      <c r="X40" s="68">
        <v>0</v>
      </c>
      <c r="Y40" s="68">
        <v>0</v>
      </c>
      <c r="Z40" s="68">
        <v>0</v>
      </c>
      <c r="AA40" s="68">
        <v>0</v>
      </c>
      <c r="AB40" s="68">
        <v>0</v>
      </c>
      <c r="AC40" s="68">
        <v>0</v>
      </c>
      <c r="AD40" s="68">
        <v>0</v>
      </c>
      <c r="AE40" s="90">
        <f>+SUM('POAI 2022 - RANGO'!$P40:$AD40)</f>
        <v>26850000</v>
      </c>
    </row>
    <row r="41" spans="1:31" ht="84.5" thickBot="1" x14ac:dyDescent="0.4">
      <c r="A41" s="89" t="s">
        <v>57</v>
      </c>
      <c r="B41" s="69">
        <v>19</v>
      </c>
      <c r="C41" s="70" t="s">
        <v>58</v>
      </c>
      <c r="D41" s="70" t="s">
        <v>597</v>
      </c>
      <c r="E41" s="71">
        <v>1905</v>
      </c>
      <c r="F41" s="72" t="s">
        <v>614</v>
      </c>
      <c r="G41" s="70" t="s">
        <v>599</v>
      </c>
      <c r="H41" s="72" t="s">
        <v>615</v>
      </c>
      <c r="I41" s="73">
        <v>1905021</v>
      </c>
      <c r="J41" s="74" t="s">
        <v>76</v>
      </c>
      <c r="K41" s="70" t="s">
        <v>616</v>
      </c>
      <c r="L41" s="75">
        <v>190502101</v>
      </c>
      <c r="M41" s="76">
        <v>202068080103</v>
      </c>
      <c r="N41" s="72" t="s">
        <v>602</v>
      </c>
      <c r="O41" s="77">
        <v>1</v>
      </c>
      <c r="P41" s="67">
        <v>0</v>
      </c>
      <c r="Q41" s="68">
        <v>0</v>
      </c>
      <c r="R41" s="68">
        <v>22206362.57</v>
      </c>
      <c r="S41" s="68">
        <v>0</v>
      </c>
      <c r="T41" s="68">
        <v>0</v>
      </c>
      <c r="U41" s="68">
        <v>0</v>
      </c>
      <c r="V41" s="68">
        <v>0</v>
      </c>
      <c r="W41" s="68">
        <v>0</v>
      </c>
      <c r="X41" s="68">
        <v>0</v>
      </c>
      <c r="Y41" s="68">
        <v>0</v>
      </c>
      <c r="Z41" s="68">
        <v>0</v>
      </c>
      <c r="AA41" s="68">
        <v>0</v>
      </c>
      <c r="AB41" s="68">
        <v>0</v>
      </c>
      <c r="AC41" s="68">
        <v>0</v>
      </c>
      <c r="AD41" s="68">
        <v>0</v>
      </c>
      <c r="AE41" s="90">
        <f>+SUM('POAI 2022 - RANGO'!$P41:$AD41)</f>
        <v>22206362.57</v>
      </c>
    </row>
    <row r="42" spans="1:31" ht="84.5" thickBot="1" x14ac:dyDescent="0.4">
      <c r="A42" s="89" t="s">
        <v>57</v>
      </c>
      <c r="B42" s="69">
        <v>19</v>
      </c>
      <c r="C42" s="70" t="s">
        <v>58</v>
      </c>
      <c r="D42" s="70" t="s">
        <v>597</v>
      </c>
      <c r="E42" s="71">
        <v>1905</v>
      </c>
      <c r="F42" s="72" t="s">
        <v>614</v>
      </c>
      <c r="G42" s="70" t="s">
        <v>599</v>
      </c>
      <c r="H42" s="72" t="s">
        <v>615</v>
      </c>
      <c r="I42" s="73">
        <v>1905021</v>
      </c>
      <c r="J42" s="74" t="s">
        <v>77</v>
      </c>
      <c r="K42" s="70" t="s">
        <v>616</v>
      </c>
      <c r="L42" s="75">
        <v>190502101</v>
      </c>
      <c r="M42" s="76">
        <v>2020680810088</v>
      </c>
      <c r="N42" s="72" t="s">
        <v>605</v>
      </c>
      <c r="O42" s="77">
        <v>1</v>
      </c>
      <c r="P42" s="67">
        <v>4875000</v>
      </c>
      <c r="Q42" s="68">
        <v>0</v>
      </c>
      <c r="R42" s="68">
        <v>10860000</v>
      </c>
      <c r="S42" s="68">
        <v>0</v>
      </c>
      <c r="T42" s="68">
        <v>0</v>
      </c>
      <c r="U42" s="68">
        <v>0</v>
      </c>
      <c r="V42" s="68">
        <v>0</v>
      </c>
      <c r="W42" s="68">
        <v>0</v>
      </c>
      <c r="X42" s="68">
        <v>0</v>
      </c>
      <c r="Y42" s="68">
        <v>0</v>
      </c>
      <c r="Z42" s="68">
        <v>0</v>
      </c>
      <c r="AA42" s="68">
        <v>0</v>
      </c>
      <c r="AB42" s="68">
        <v>0</v>
      </c>
      <c r="AC42" s="68">
        <v>0</v>
      </c>
      <c r="AD42" s="68">
        <v>0</v>
      </c>
      <c r="AE42" s="90">
        <f>+SUM('POAI 2022 - RANGO'!$P42:$AD42)</f>
        <v>15735000</v>
      </c>
    </row>
    <row r="43" spans="1:31" ht="84.5" thickBot="1" x14ac:dyDescent="0.4">
      <c r="A43" s="89" t="s">
        <v>57</v>
      </c>
      <c r="B43" s="69">
        <v>19</v>
      </c>
      <c r="C43" s="70" t="s">
        <v>58</v>
      </c>
      <c r="D43" s="70" t="s">
        <v>597</v>
      </c>
      <c r="E43" s="71">
        <v>1905</v>
      </c>
      <c r="F43" s="72" t="s">
        <v>614</v>
      </c>
      <c r="G43" s="70" t="s">
        <v>599</v>
      </c>
      <c r="H43" s="72" t="s">
        <v>615</v>
      </c>
      <c r="I43" s="73">
        <v>1905021</v>
      </c>
      <c r="J43" s="74" t="s">
        <v>77</v>
      </c>
      <c r="K43" s="70" t="s">
        <v>616</v>
      </c>
      <c r="L43" s="75">
        <v>190502101</v>
      </c>
      <c r="M43" s="76">
        <v>202068080103</v>
      </c>
      <c r="N43" s="72" t="s">
        <v>602</v>
      </c>
      <c r="O43" s="77">
        <v>1</v>
      </c>
      <c r="P43" s="67">
        <v>0</v>
      </c>
      <c r="Q43" s="68">
        <v>0</v>
      </c>
      <c r="R43" s="68">
        <v>22190329.09</v>
      </c>
      <c r="S43" s="68">
        <v>0</v>
      </c>
      <c r="T43" s="68">
        <v>0</v>
      </c>
      <c r="U43" s="68">
        <v>0</v>
      </c>
      <c r="V43" s="68">
        <v>0</v>
      </c>
      <c r="W43" s="68">
        <v>0</v>
      </c>
      <c r="X43" s="68">
        <v>0</v>
      </c>
      <c r="Y43" s="68">
        <v>0</v>
      </c>
      <c r="Z43" s="68">
        <v>0</v>
      </c>
      <c r="AA43" s="68">
        <v>0</v>
      </c>
      <c r="AB43" s="68">
        <v>0</v>
      </c>
      <c r="AC43" s="68">
        <v>0</v>
      </c>
      <c r="AD43" s="68">
        <v>0</v>
      </c>
      <c r="AE43" s="90">
        <f>+SUM('POAI 2022 - RANGO'!$P43:$AD43)</f>
        <v>22190329.09</v>
      </c>
    </row>
    <row r="44" spans="1:31" ht="84.5" thickBot="1" x14ac:dyDescent="0.4">
      <c r="A44" s="89" t="s">
        <v>57</v>
      </c>
      <c r="B44" s="69">
        <v>19</v>
      </c>
      <c r="C44" s="70" t="s">
        <v>58</v>
      </c>
      <c r="D44" s="70" t="s">
        <v>597</v>
      </c>
      <c r="E44" s="71">
        <v>1905</v>
      </c>
      <c r="F44" s="72" t="s">
        <v>614</v>
      </c>
      <c r="G44" s="70" t="s">
        <v>599</v>
      </c>
      <c r="H44" s="72" t="s">
        <v>615</v>
      </c>
      <c r="I44" s="73">
        <v>1905021</v>
      </c>
      <c r="J44" s="74" t="s">
        <v>78</v>
      </c>
      <c r="K44" s="70" t="s">
        <v>616</v>
      </c>
      <c r="L44" s="75">
        <v>190502101</v>
      </c>
      <c r="M44" s="76">
        <v>2020680810088</v>
      </c>
      <c r="N44" s="72" t="s">
        <v>605</v>
      </c>
      <c r="O44" s="77">
        <v>1</v>
      </c>
      <c r="P44" s="67">
        <v>4875000</v>
      </c>
      <c r="Q44" s="68">
        <v>0</v>
      </c>
      <c r="R44" s="68">
        <v>10860000</v>
      </c>
      <c r="S44" s="68">
        <v>0</v>
      </c>
      <c r="T44" s="68">
        <v>0</v>
      </c>
      <c r="U44" s="68">
        <v>0</v>
      </c>
      <c r="V44" s="68">
        <v>0</v>
      </c>
      <c r="W44" s="68">
        <v>0</v>
      </c>
      <c r="X44" s="68">
        <v>0</v>
      </c>
      <c r="Y44" s="68">
        <v>0</v>
      </c>
      <c r="Z44" s="68">
        <v>0</v>
      </c>
      <c r="AA44" s="68">
        <v>0</v>
      </c>
      <c r="AB44" s="68">
        <v>0</v>
      </c>
      <c r="AC44" s="68">
        <v>0</v>
      </c>
      <c r="AD44" s="68">
        <v>0</v>
      </c>
      <c r="AE44" s="90">
        <f>+SUM('POAI 2022 - RANGO'!$P44:$AD44)</f>
        <v>15735000</v>
      </c>
    </row>
    <row r="45" spans="1:31" ht="84.5" thickBot="1" x14ac:dyDescent="0.4">
      <c r="A45" s="89" t="s">
        <v>57</v>
      </c>
      <c r="B45" s="69">
        <v>19</v>
      </c>
      <c r="C45" s="70" t="s">
        <v>58</v>
      </c>
      <c r="D45" s="70" t="s">
        <v>597</v>
      </c>
      <c r="E45" s="71">
        <v>1905</v>
      </c>
      <c r="F45" s="72" t="s">
        <v>614</v>
      </c>
      <c r="G45" s="70" t="s">
        <v>599</v>
      </c>
      <c r="H45" s="72" t="s">
        <v>615</v>
      </c>
      <c r="I45" s="73">
        <v>1905021</v>
      </c>
      <c r="J45" s="74" t="s">
        <v>78</v>
      </c>
      <c r="K45" s="70" t="s">
        <v>616</v>
      </c>
      <c r="L45" s="75">
        <v>190502101</v>
      </c>
      <c r="M45" s="76">
        <v>202068080103</v>
      </c>
      <c r="N45" s="72" t="s">
        <v>602</v>
      </c>
      <c r="O45" s="77">
        <v>1</v>
      </c>
      <c r="P45" s="67">
        <v>0</v>
      </c>
      <c r="Q45" s="68">
        <v>0</v>
      </c>
      <c r="R45" s="68">
        <v>13997223.48</v>
      </c>
      <c r="S45" s="68">
        <v>0</v>
      </c>
      <c r="T45" s="68">
        <v>0</v>
      </c>
      <c r="U45" s="68">
        <v>0</v>
      </c>
      <c r="V45" s="68">
        <v>0</v>
      </c>
      <c r="W45" s="68">
        <v>0</v>
      </c>
      <c r="X45" s="68">
        <v>0</v>
      </c>
      <c r="Y45" s="68">
        <v>0</v>
      </c>
      <c r="Z45" s="68">
        <v>0</v>
      </c>
      <c r="AA45" s="68">
        <v>0</v>
      </c>
      <c r="AB45" s="68">
        <v>0</v>
      </c>
      <c r="AC45" s="68">
        <v>0</v>
      </c>
      <c r="AD45" s="68">
        <v>0</v>
      </c>
      <c r="AE45" s="90">
        <f>+SUM('POAI 2022 - RANGO'!$P45:$AD45)</f>
        <v>13997223.48</v>
      </c>
    </row>
    <row r="46" spans="1:31" ht="84.5" thickBot="1" x14ac:dyDescent="0.4">
      <c r="A46" s="89" t="s">
        <v>57</v>
      </c>
      <c r="B46" s="69">
        <v>19</v>
      </c>
      <c r="C46" s="70" t="s">
        <v>58</v>
      </c>
      <c r="D46" s="70" t="s">
        <v>597</v>
      </c>
      <c r="E46" s="71">
        <v>1905</v>
      </c>
      <c r="F46" s="72" t="s">
        <v>614</v>
      </c>
      <c r="G46" s="70" t="s">
        <v>599</v>
      </c>
      <c r="H46" s="72" t="s">
        <v>615</v>
      </c>
      <c r="I46" s="73">
        <v>1905021</v>
      </c>
      <c r="J46" s="74" t="s">
        <v>79</v>
      </c>
      <c r="K46" s="70" t="s">
        <v>616</v>
      </c>
      <c r="L46" s="75">
        <v>190502101</v>
      </c>
      <c r="M46" s="76">
        <v>2020680810088</v>
      </c>
      <c r="N46" s="72" t="s">
        <v>605</v>
      </c>
      <c r="O46" s="77">
        <v>1</v>
      </c>
      <c r="P46" s="67">
        <v>4875000</v>
      </c>
      <c r="Q46" s="68">
        <v>0</v>
      </c>
      <c r="R46" s="68">
        <v>10860000</v>
      </c>
      <c r="S46" s="68">
        <v>0</v>
      </c>
      <c r="T46" s="68">
        <v>0</v>
      </c>
      <c r="U46" s="68">
        <v>0</v>
      </c>
      <c r="V46" s="68">
        <v>0</v>
      </c>
      <c r="W46" s="68">
        <v>0</v>
      </c>
      <c r="X46" s="68">
        <v>0</v>
      </c>
      <c r="Y46" s="68">
        <v>0</v>
      </c>
      <c r="Z46" s="68">
        <v>0</v>
      </c>
      <c r="AA46" s="68">
        <v>0</v>
      </c>
      <c r="AB46" s="68">
        <v>0</v>
      </c>
      <c r="AC46" s="68">
        <v>0</v>
      </c>
      <c r="AD46" s="68">
        <v>0</v>
      </c>
      <c r="AE46" s="90">
        <f>+SUM('POAI 2022 - RANGO'!$P46:$AD46)</f>
        <v>15735000</v>
      </c>
    </row>
    <row r="47" spans="1:31" ht="84.5" thickBot="1" x14ac:dyDescent="0.4">
      <c r="A47" s="89" t="s">
        <v>57</v>
      </c>
      <c r="B47" s="69">
        <v>19</v>
      </c>
      <c r="C47" s="70" t="s">
        <v>58</v>
      </c>
      <c r="D47" s="70" t="s">
        <v>597</v>
      </c>
      <c r="E47" s="71">
        <v>1905</v>
      </c>
      <c r="F47" s="72" t="s">
        <v>614</v>
      </c>
      <c r="G47" s="70" t="s">
        <v>599</v>
      </c>
      <c r="H47" s="72" t="s">
        <v>615</v>
      </c>
      <c r="I47" s="73">
        <v>1905021</v>
      </c>
      <c r="J47" s="74" t="s">
        <v>79</v>
      </c>
      <c r="K47" s="70" t="s">
        <v>616</v>
      </c>
      <c r="L47" s="75">
        <v>190502101</v>
      </c>
      <c r="M47" s="76">
        <v>202068080103</v>
      </c>
      <c r="N47" s="72" t="s">
        <v>602</v>
      </c>
      <c r="O47" s="77">
        <v>1</v>
      </c>
      <c r="P47" s="67">
        <v>0</v>
      </c>
      <c r="Q47" s="68">
        <v>0</v>
      </c>
      <c r="R47" s="68">
        <v>24948086.75</v>
      </c>
      <c r="S47" s="68">
        <v>0</v>
      </c>
      <c r="T47" s="68">
        <v>0</v>
      </c>
      <c r="U47" s="68">
        <v>0</v>
      </c>
      <c r="V47" s="68">
        <v>0</v>
      </c>
      <c r="W47" s="68">
        <v>0</v>
      </c>
      <c r="X47" s="68">
        <v>0</v>
      </c>
      <c r="Y47" s="68">
        <v>0</v>
      </c>
      <c r="Z47" s="68">
        <v>0</v>
      </c>
      <c r="AA47" s="68">
        <v>0</v>
      </c>
      <c r="AB47" s="68">
        <v>0</v>
      </c>
      <c r="AC47" s="68">
        <v>0</v>
      </c>
      <c r="AD47" s="68">
        <v>0</v>
      </c>
      <c r="AE47" s="90">
        <f>+SUM('POAI 2022 - RANGO'!$P47:$AD47)</f>
        <v>24948086.75</v>
      </c>
    </row>
    <row r="48" spans="1:31" ht="84.5" thickBot="1" x14ac:dyDescent="0.4">
      <c r="A48" s="89" t="s">
        <v>57</v>
      </c>
      <c r="B48" s="69">
        <v>19</v>
      </c>
      <c r="C48" s="70" t="s">
        <v>58</v>
      </c>
      <c r="D48" s="70" t="s">
        <v>597</v>
      </c>
      <c r="E48" s="71">
        <v>1905</v>
      </c>
      <c r="F48" s="72" t="s">
        <v>614</v>
      </c>
      <c r="G48" s="70" t="s">
        <v>599</v>
      </c>
      <c r="H48" s="72" t="s">
        <v>615</v>
      </c>
      <c r="I48" s="73">
        <v>1905021</v>
      </c>
      <c r="J48" s="74" t="s">
        <v>80</v>
      </c>
      <c r="K48" s="70" t="s">
        <v>616</v>
      </c>
      <c r="L48" s="75">
        <v>190502101</v>
      </c>
      <c r="M48" s="76">
        <v>2020680810088</v>
      </c>
      <c r="N48" s="72" t="s">
        <v>605</v>
      </c>
      <c r="O48" s="77">
        <v>1</v>
      </c>
      <c r="P48" s="67">
        <v>4602000</v>
      </c>
      <c r="Q48" s="68">
        <v>0</v>
      </c>
      <c r="R48" s="68">
        <v>3978000</v>
      </c>
      <c r="S48" s="68">
        <v>0</v>
      </c>
      <c r="T48" s="68">
        <v>0</v>
      </c>
      <c r="U48" s="68">
        <v>0</v>
      </c>
      <c r="V48" s="68">
        <v>0</v>
      </c>
      <c r="W48" s="68">
        <v>0</v>
      </c>
      <c r="X48" s="68">
        <v>0</v>
      </c>
      <c r="Y48" s="68">
        <v>0</v>
      </c>
      <c r="Z48" s="68">
        <v>0</v>
      </c>
      <c r="AA48" s="68">
        <v>0</v>
      </c>
      <c r="AB48" s="68">
        <v>0</v>
      </c>
      <c r="AC48" s="68">
        <v>0</v>
      </c>
      <c r="AD48" s="68">
        <v>0</v>
      </c>
      <c r="AE48" s="90">
        <f>+SUM('POAI 2022 - RANGO'!$P48:$AD48)</f>
        <v>8580000</v>
      </c>
    </row>
    <row r="49" spans="1:31" ht="84.5" thickBot="1" x14ac:dyDescent="0.4">
      <c r="A49" s="89" t="s">
        <v>57</v>
      </c>
      <c r="B49" s="69">
        <v>19</v>
      </c>
      <c r="C49" s="70" t="s">
        <v>58</v>
      </c>
      <c r="D49" s="70" t="s">
        <v>597</v>
      </c>
      <c r="E49" s="71">
        <v>1905</v>
      </c>
      <c r="F49" s="72" t="s">
        <v>614</v>
      </c>
      <c r="G49" s="70" t="s">
        <v>599</v>
      </c>
      <c r="H49" s="72" t="s">
        <v>615</v>
      </c>
      <c r="I49" s="73">
        <v>1905021</v>
      </c>
      <c r="J49" s="74" t="s">
        <v>80</v>
      </c>
      <c r="K49" s="70" t="s">
        <v>616</v>
      </c>
      <c r="L49" s="75">
        <v>190502101</v>
      </c>
      <c r="M49" s="76">
        <v>202068080103</v>
      </c>
      <c r="N49" s="72" t="s">
        <v>602</v>
      </c>
      <c r="O49" s="77">
        <v>1</v>
      </c>
      <c r="P49" s="67">
        <v>0</v>
      </c>
      <c r="Q49" s="68">
        <v>0</v>
      </c>
      <c r="R49" s="68">
        <v>60750835.93</v>
      </c>
      <c r="S49" s="68">
        <v>0</v>
      </c>
      <c r="T49" s="68">
        <v>0</v>
      </c>
      <c r="U49" s="68">
        <v>0</v>
      </c>
      <c r="V49" s="68">
        <v>0</v>
      </c>
      <c r="W49" s="68">
        <v>0</v>
      </c>
      <c r="X49" s="68">
        <v>0</v>
      </c>
      <c r="Y49" s="68">
        <v>0</v>
      </c>
      <c r="Z49" s="68">
        <v>0</v>
      </c>
      <c r="AA49" s="68">
        <v>0</v>
      </c>
      <c r="AB49" s="68">
        <v>0</v>
      </c>
      <c r="AC49" s="68">
        <v>0</v>
      </c>
      <c r="AD49" s="68">
        <v>0</v>
      </c>
      <c r="AE49" s="90">
        <f>+SUM('POAI 2022 - RANGO'!$P49:$AD49)</f>
        <v>60750835.93</v>
      </c>
    </row>
    <row r="50" spans="1:31" ht="84.5" thickBot="1" x14ac:dyDescent="0.4">
      <c r="A50" s="89" t="s">
        <v>57</v>
      </c>
      <c r="B50" s="69">
        <v>19</v>
      </c>
      <c r="C50" s="70" t="s">
        <v>58</v>
      </c>
      <c r="D50" s="70" t="s">
        <v>597</v>
      </c>
      <c r="E50" s="71">
        <v>1905</v>
      </c>
      <c r="F50" s="72" t="s">
        <v>614</v>
      </c>
      <c r="G50" s="70" t="s">
        <v>599</v>
      </c>
      <c r="H50" s="72" t="s">
        <v>615</v>
      </c>
      <c r="I50" s="73">
        <v>1905021</v>
      </c>
      <c r="J50" s="74" t="s">
        <v>81</v>
      </c>
      <c r="K50" s="70" t="s">
        <v>617</v>
      </c>
      <c r="L50" s="75">
        <v>190502100</v>
      </c>
      <c r="M50" s="76">
        <v>2020680810088</v>
      </c>
      <c r="N50" s="72" t="s">
        <v>605</v>
      </c>
      <c r="O50" s="77">
        <v>1</v>
      </c>
      <c r="P50" s="67">
        <v>3315000</v>
      </c>
      <c r="Q50" s="68">
        <v>0</v>
      </c>
      <c r="R50" s="68">
        <v>3120000</v>
      </c>
      <c r="S50" s="68">
        <v>0</v>
      </c>
      <c r="T50" s="68">
        <v>0</v>
      </c>
      <c r="U50" s="68">
        <v>0</v>
      </c>
      <c r="V50" s="68">
        <v>0</v>
      </c>
      <c r="W50" s="68">
        <v>0</v>
      </c>
      <c r="X50" s="68">
        <v>0</v>
      </c>
      <c r="Y50" s="68">
        <v>0</v>
      </c>
      <c r="Z50" s="68">
        <v>0</v>
      </c>
      <c r="AA50" s="68">
        <v>0</v>
      </c>
      <c r="AB50" s="68">
        <v>0</v>
      </c>
      <c r="AC50" s="68">
        <v>0</v>
      </c>
      <c r="AD50" s="68">
        <v>0</v>
      </c>
      <c r="AE50" s="90">
        <f>+SUM('POAI 2022 - RANGO'!$P50:$AD50)</f>
        <v>6435000</v>
      </c>
    </row>
    <row r="51" spans="1:31" ht="84.5" thickBot="1" x14ac:dyDescent="0.4">
      <c r="A51" s="89" t="s">
        <v>57</v>
      </c>
      <c r="B51" s="69">
        <v>19</v>
      </c>
      <c r="C51" s="70" t="s">
        <v>58</v>
      </c>
      <c r="D51" s="70" t="s">
        <v>597</v>
      </c>
      <c r="E51" s="71">
        <v>1905</v>
      </c>
      <c r="F51" s="72" t="s">
        <v>614</v>
      </c>
      <c r="G51" s="70" t="s">
        <v>599</v>
      </c>
      <c r="H51" s="72" t="s">
        <v>615</v>
      </c>
      <c r="I51" s="73">
        <v>1905021</v>
      </c>
      <c r="J51" s="74" t="s">
        <v>82</v>
      </c>
      <c r="K51" s="70" t="s">
        <v>617</v>
      </c>
      <c r="L51" s="75">
        <v>190502100</v>
      </c>
      <c r="M51" s="76">
        <v>2020680810088</v>
      </c>
      <c r="N51" s="72" t="s">
        <v>605</v>
      </c>
      <c r="O51" s="77">
        <v>1</v>
      </c>
      <c r="P51" s="67">
        <v>1755000</v>
      </c>
      <c r="Q51" s="68">
        <v>0</v>
      </c>
      <c r="R51" s="68">
        <v>0</v>
      </c>
      <c r="S51" s="68">
        <v>0</v>
      </c>
      <c r="T51" s="68">
        <v>0</v>
      </c>
      <c r="U51" s="68">
        <v>0</v>
      </c>
      <c r="V51" s="68">
        <v>0</v>
      </c>
      <c r="W51" s="68">
        <v>0</v>
      </c>
      <c r="X51" s="68">
        <v>0</v>
      </c>
      <c r="Y51" s="68">
        <v>0</v>
      </c>
      <c r="Z51" s="68">
        <v>0</v>
      </c>
      <c r="AA51" s="68">
        <v>0</v>
      </c>
      <c r="AB51" s="68">
        <v>0</v>
      </c>
      <c r="AC51" s="68">
        <v>0</v>
      </c>
      <c r="AD51" s="68">
        <v>0</v>
      </c>
      <c r="AE51" s="90">
        <f>+SUM('POAI 2022 - RANGO'!$P51:$AD51)</f>
        <v>1755000</v>
      </c>
    </row>
    <row r="52" spans="1:31" ht="84.5" thickBot="1" x14ac:dyDescent="0.4">
      <c r="A52" s="89" t="s">
        <v>57</v>
      </c>
      <c r="B52" s="69">
        <v>19</v>
      </c>
      <c r="C52" s="70" t="s">
        <v>58</v>
      </c>
      <c r="D52" s="70" t="s">
        <v>597</v>
      </c>
      <c r="E52" s="71">
        <v>1905</v>
      </c>
      <c r="F52" s="72" t="s">
        <v>614</v>
      </c>
      <c r="G52" s="70" t="s">
        <v>599</v>
      </c>
      <c r="H52" s="72" t="s">
        <v>615</v>
      </c>
      <c r="I52" s="73">
        <v>1905021</v>
      </c>
      <c r="J52" s="74" t="s">
        <v>83</v>
      </c>
      <c r="K52" s="70" t="s">
        <v>617</v>
      </c>
      <c r="L52" s="75">
        <v>190502100</v>
      </c>
      <c r="M52" s="76">
        <v>2020680810088</v>
      </c>
      <c r="N52" s="72" t="s">
        <v>605</v>
      </c>
      <c r="O52" s="77">
        <v>1</v>
      </c>
      <c r="P52" s="67">
        <v>3315000</v>
      </c>
      <c r="Q52" s="68">
        <v>0</v>
      </c>
      <c r="R52" s="68">
        <v>3120000</v>
      </c>
      <c r="S52" s="68">
        <v>0</v>
      </c>
      <c r="T52" s="68">
        <v>0</v>
      </c>
      <c r="U52" s="68">
        <v>0</v>
      </c>
      <c r="V52" s="68">
        <v>0</v>
      </c>
      <c r="W52" s="68">
        <v>0</v>
      </c>
      <c r="X52" s="68">
        <v>0</v>
      </c>
      <c r="Y52" s="68">
        <v>0</v>
      </c>
      <c r="Z52" s="68">
        <v>0</v>
      </c>
      <c r="AA52" s="68">
        <v>0</v>
      </c>
      <c r="AB52" s="68">
        <v>0</v>
      </c>
      <c r="AC52" s="68">
        <v>0</v>
      </c>
      <c r="AD52" s="68">
        <v>0</v>
      </c>
      <c r="AE52" s="90">
        <f>+SUM('POAI 2022 - RANGO'!$P52:$AD52)</f>
        <v>6435000</v>
      </c>
    </row>
    <row r="53" spans="1:31" ht="84.5" thickBot="1" x14ac:dyDescent="0.4">
      <c r="A53" s="89" t="s">
        <v>57</v>
      </c>
      <c r="B53" s="69">
        <v>19</v>
      </c>
      <c r="C53" s="70" t="s">
        <v>58</v>
      </c>
      <c r="D53" s="70" t="s">
        <v>597</v>
      </c>
      <c r="E53" s="71">
        <v>1905</v>
      </c>
      <c r="F53" s="72" t="s">
        <v>614</v>
      </c>
      <c r="G53" s="70" t="s">
        <v>599</v>
      </c>
      <c r="H53" s="72" t="s">
        <v>615</v>
      </c>
      <c r="I53" s="73">
        <v>1905021</v>
      </c>
      <c r="J53" s="74" t="s">
        <v>84</v>
      </c>
      <c r="K53" s="70" t="s">
        <v>617</v>
      </c>
      <c r="L53" s="75">
        <v>190502100</v>
      </c>
      <c r="M53" s="76">
        <v>2020680810088</v>
      </c>
      <c r="N53" s="72" t="s">
        <v>605</v>
      </c>
      <c r="O53" s="77">
        <v>1</v>
      </c>
      <c r="P53" s="67">
        <v>1755000</v>
      </c>
      <c r="Q53" s="68">
        <v>0</v>
      </c>
      <c r="R53" s="68">
        <v>0</v>
      </c>
      <c r="S53" s="68">
        <v>0</v>
      </c>
      <c r="T53" s="68">
        <v>0</v>
      </c>
      <c r="U53" s="68">
        <v>0</v>
      </c>
      <c r="V53" s="68">
        <v>0</v>
      </c>
      <c r="W53" s="68">
        <v>0</v>
      </c>
      <c r="X53" s="68">
        <v>0</v>
      </c>
      <c r="Y53" s="68">
        <v>0</v>
      </c>
      <c r="Z53" s="68">
        <v>0</v>
      </c>
      <c r="AA53" s="68">
        <v>0</v>
      </c>
      <c r="AB53" s="68">
        <v>0</v>
      </c>
      <c r="AC53" s="68">
        <v>0</v>
      </c>
      <c r="AD53" s="68">
        <v>0</v>
      </c>
      <c r="AE53" s="90">
        <f>+SUM('POAI 2022 - RANGO'!$P53:$AD53)</f>
        <v>1755000</v>
      </c>
    </row>
    <row r="54" spans="1:31" ht="84.5" thickBot="1" x14ac:dyDescent="0.4">
      <c r="A54" s="89" t="s">
        <v>57</v>
      </c>
      <c r="B54" s="69">
        <v>19</v>
      </c>
      <c r="C54" s="70" t="s">
        <v>58</v>
      </c>
      <c r="D54" s="70" t="s">
        <v>597</v>
      </c>
      <c r="E54" s="71">
        <v>1905</v>
      </c>
      <c r="F54" s="72" t="s">
        <v>614</v>
      </c>
      <c r="G54" s="70" t="s">
        <v>599</v>
      </c>
      <c r="H54" s="72" t="s">
        <v>615</v>
      </c>
      <c r="I54" s="73">
        <v>1905021</v>
      </c>
      <c r="J54" s="74" t="s">
        <v>85</v>
      </c>
      <c r="K54" s="70" t="s">
        <v>617</v>
      </c>
      <c r="L54" s="75">
        <v>190502100</v>
      </c>
      <c r="M54" s="76">
        <v>2020680810088</v>
      </c>
      <c r="N54" s="72" t="s">
        <v>605</v>
      </c>
      <c r="O54" s="77">
        <v>1</v>
      </c>
      <c r="P54" s="67">
        <v>3315000</v>
      </c>
      <c r="Q54" s="68">
        <v>0</v>
      </c>
      <c r="R54" s="68">
        <v>3120000</v>
      </c>
      <c r="S54" s="68">
        <v>0</v>
      </c>
      <c r="T54" s="68">
        <v>0</v>
      </c>
      <c r="U54" s="68">
        <v>0</v>
      </c>
      <c r="V54" s="68">
        <v>0</v>
      </c>
      <c r="W54" s="68">
        <v>0</v>
      </c>
      <c r="X54" s="68">
        <v>0</v>
      </c>
      <c r="Y54" s="68">
        <v>0</v>
      </c>
      <c r="Z54" s="68">
        <v>0</v>
      </c>
      <c r="AA54" s="68">
        <v>0</v>
      </c>
      <c r="AB54" s="68">
        <v>0</v>
      </c>
      <c r="AC54" s="68">
        <v>0</v>
      </c>
      <c r="AD54" s="68">
        <v>0</v>
      </c>
      <c r="AE54" s="90">
        <f>+SUM('POAI 2022 - RANGO'!$P54:$AD54)</f>
        <v>6435000</v>
      </c>
    </row>
    <row r="55" spans="1:31" ht="53" thickBot="1" x14ac:dyDescent="0.4">
      <c r="A55" s="89" t="s">
        <v>57</v>
      </c>
      <c r="B55" s="69">
        <v>19</v>
      </c>
      <c r="C55" s="70" t="s">
        <v>58</v>
      </c>
      <c r="D55" s="70" t="s">
        <v>597</v>
      </c>
      <c r="E55" s="71">
        <v>1905</v>
      </c>
      <c r="F55" s="72" t="s">
        <v>618</v>
      </c>
      <c r="G55" s="70" t="s">
        <v>599</v>
      </c>
      <c r="H55" s="72" t="s">
        <v>619</v>
      </c>
      <c r="I55" s="73">
        <v>1905022</v>
      </c>
      <c r="J55" s="74" t="s">
        <v>86</v>
      </c>
      <c r="K55" s="70" t="s">
        <v>620</v>
      </c>
      <c r="L55" s="75">
        <v>190502200</v>
      </c>
      <c r="M55" s="76">
        <v>2020680810088</v>
      </c>
      <c r="N55" s="72" t="s">
        <v>605</v>
      </c>
      <c r="O55" s="77">
        <v>1</v>
      </c>
      <c r="P55" s="67">
        <v>4042000</v>
      </c>
      <c r="Q55" s="68">
        <v>0</v>
      </c>
      <c r="R55" s="68">
        <v>14816000</v>
      </c>
      <c r="S55" s="68">
        <v>0</v>
      </c>
      <c r="T55" s="68">
        <v>0</v>
      </c>
      <c r="U55" s="68">
        <v>0</v>
      </c>
      <c r="V55" s="68">
        <v>0</v>
      </c>
      <c r="W55" s="68">
        <v>0</v>
      </c>
      <c r="X55" s="68">
        <v>0</v>
      </c>
      <c r="Y55" s="68">
        <v>0</v>
      </c>
      <c r="Z55" s="68">
        <v>0</v>
      </c>
      <c r="AA55" s="68">
        <v>0</v>
      </c>
      <c r="AB55" s="68">
        <v>0</v>
      </c>
      <c r="AC55" s="68">
        <v>0</v>
      </c>
      <c r="AD55" s="68">
        <v>0</v>
      </c>
      <c r="AE55" s="90">
        <f>+SUM('POAI 2022 - RANGO'!$P55:$AD55)</f>
        <v>18858000</v>
      </c>
    </row>
    <row r="56" spans="1:31" ht="53" thickBot="1" x14ac:dyDescent="0.4">
      <c r="A56" s="89" t="s">
        <v>57</v>
      </c>
      <c r="B56" s="69">
        <v>19</v>
      </c>
      <c r="C56" s="70" t="s">
        <v>58</v>
      </c>
      <c r="D56" s="70" t="s">
        <v>597</v>
      </c>
      <c r="E56" s="71">
        <v>1905</v>
      </c>
      <c r="F56" s="72" t="s">
        <v>618</v>
      </c>
      <c r="G56" s="70" t="s">
        <v>599</v>
      </c>
      <c r="H56" s="72" t="s">
        <v>619</v>
      </c>
      <c r="I56" s="73">
        <v>1905022</v>
      </c>
      <c r="J56" s="74" t="s">
        <v>86</v>
      </c>
      <c r="K56" s="70" t="s">
        <v>620</v>
      </c>
      <c r="L56" s="75">
        <v>190502200</v>
      </c>
      <c r="M56" s="76">
        <v>2021680810056</v>
      </c>
      <c r="N56" s="72" t="s">
        <v>621</v>
      </c>
      <c r="O56" s="77">
        <v>1</v>
      </c>
      <c r="P56" s="67">
        <v>300000000</v>
      </c>
      <c r="Q56" s="68">
        <v>0</v>
      </c>
      <c r="R56" s="68">
        <v>0</v>
      </c>
      <c r="S56" s="68">
        <v>0</v>
      </c>
      <c r="T56" s="68">
        <v>0</v>
      </c>
      <c r="U56" s="68">
        <v>0</v>
      </c>
      <c r="V56" s="68">
        <v>0</v>
      </c>
      <c r="W56" s="68">
        <v>0</v>
      </c>
      <c r="X56" s="68">
        <v>0</v>
      </c>
      <c r="Y56" s="68">
        <v>0</v>
      </c>
      <c r="Z56" s="68">
        <v>0</v>
      </c>
      <c r="AA56" s="68">
        <v>0</v>
      </c>
      <c r="AB56" s="68">
        <v>0</v>
      </c>
      <c r="AC56" s="68">
        <v>0</v>
      </c>
      <c r="AD56" s="68">
        <v>0</v>
      </c>
      <c r="AE56" s="90">
        <f>+SUM('POAI 2022 - RANGO'!$P56:$AD56)</f>
        <v>300000000</v>
      </c>
    </row>
    <row r="57" spans="1:31" ht="53" thickBot="1" x14ac:dyDescent="0.4">
      <c r="A57" s="89" t="s">
        <v>57</v>
      </c>
      <c r="B57" s="69">
        <v>19</v>
      </c>
      <c r="C57" s="70" t="s">
        <v>58</v>
      </c>
      <c r="D57" s="70" t="s">
        <v>597</v>
      </c>
      <c r="E57" s="71">
        <v>1905</v>
      </c>
      <c r="F57" s="72" t="s">
        <v>618</v>
      </c>
      <c r="G57" s="70" t="s">
        <v>599</v>
      </c>
      <c r="H57" s="72" t="s">
        <v>619</v>
      </c>
      <c r="I57" s="73">
        <v>1905022</v>
      </c>
      <c r="J57" s="74" t="s">
        <v>87</v>
      </c>
      <c r="K57" s="70" t="s">
        <v>622</v>
      </c>
      <c r="L57" s="75">
        <v>190502201</v>
      </c>
      <c r="M57" s="76">
        <v>202068080103</v>
      </c>
      <c r="N57" s="72" t="s">
        <v>602</v>
      </c>
      <c r="O57" s="77">
        <v>1</v>
      </c>
      <c r="P57" s="67">
        <v>0</v>
      </c>
      <c r="Q57" s="68">
        <v>0</v>
      </c>
      <c r="R57" s="68">
        <v>3907911.53</v>
      </c>
      <c r="S57" s="68">
        <v>0</v>
      </c>
      <c r="T57" s="68">
        <v>0</v>
      </c>
      <c r="U57" s="68">
        <v>0</v>
      </c>
      <c r="V57" s="68">
        <v>0</v>
      </c>
      <c r="W57" s="68">
        <v>0</v>
      </c>
      <c r="X57" s="68">
        <v>0</v>
      </c>
      <c r="Y57" s="68">
        <v>0</v>
      </c>
      <c r="Z57" s="68">
        <v>0</v>
      </c>
      <c r="AA57" s="68">
        <v>0</v>
      </c>
      <c r="AB57" s="68">
        <v>0</v>
      </c>
      <c r="AC57" s="68">
        <v>0</v>
      </c>
      <c r="AD57" s="68">
        <v>0</v>
      </c>
      <c r="AE57" s="90">
        <f>+SUM('POAI 2022 - RANGO'!$P57:$AD57)</f>
        <v>3907911.53</v>
      </c>
    </row>
    <row r="58" spans="1:31" ht="53" thickBot="1" x14ac:dyDescent="0.4">
      <c r="A58" s="89" t="s">
        <v>57</v>
      </c>
      <c r="B58" s="69">
        <v>19</v>
      </c>
      <c r="C58" s="70" t="s">
        <v>58</v>
      </c>
      <c r="D58" s="70" t="s">
        <v>597</v>
      </c>
      <c r="E58" s="71">
        <v>1905</v>
      </c>
      <c r="F58" s="72" t="s">
        <v>618</v>
      </c>
      <c r="G58" s="70" t="s">
        <v>599</v>
      </c>
      <c r="H58" s="72" t="s">
        <v>619</v>
      </c>
      <c r="I58" s="73">
        <v>1905022</v>
      </c>
      <c r="J58" s="74" t="s">
        <v>88</v>
      </c>
      <c r="K58" s="70" t="s">
        <v>622</v>
      </c>
      <c r="L58" s="75">
        <v>190502201</v>
      </c>
      <c r="M58" s="76">
        <v>2020680810088</v>
      </c>
      <c r="N58" s="72" t="s">
        <v>605</v>
      </c>
      <c r="O58" s="77">
        <v>1</v>
      </c>
      <c r="P58" s="67">
        <v>1320000</v>
      </c>
      <c r="Q58" s="68">
        <v>0</v>
      </c>
      <c r="R58" s="68">
        <v>2640000</v>
      </c>
      <c r="S58" s="68">
        <v>0</v>
      </c>
      <c r="T58" s="68">
        <v>0</v>
      </c>
      <c r="U58" s="68">
        <v>0</v>
      </c>
      <c r="V58" s="68">
        <v>0</v>
      </c>
      <c r="W58" s="68">
        <v>0</v>
      </c>
      <c r="X58" s="68">
        <v>0</v>
      </c>
      <c r="Y58" s="68">
        <v>0</v>
      </c>
      <c r="Z58" s="68">
        <v>0</v>
      </c>
      <c r="AA58" s="68">
        <v>0</v>
      </c>
      <c r="AB58" s="68">
        <v>0</v>
      </c>
      <c r="AC58" s="68">
        <v>0</v>
      </c>
      <c r="AD58" s="68">
        <v>0</v>
      </c>
      <c r="AE58" s="90">
        <f>+SUM('POAI 2022 - RANGO'!$P58:$AD58)</f>
        <v>3960000</v>
      </c>
    </row>
    <row r="59" spans="1:31" ht="53" thickBot="1" x14ac:dyDescent="0.4">
      <c r="A59" s="89" t="s">
        <v>57</v>
      </c>
      <c r="B59" s="69">
        <v>19</v>
      </c>
      <c r="C59" s="70" t="s">
        <v>58</v>
      </c>
      <c r="D59" s="70" t="s">
        <v>597</v>
      </c>
      <c r="E59" s="71">
        <v>1905</v>
      </c>
      <c r="F59" s="72" t="s">
        <v>618</v>
      </c>
      <c r="G59" s="70" t="s">
        <v>599</v>
      </c>
      <c r="H59" s="72" t="s">
        <v>619</v>
      </c>
      <c r="I59" s="73">
        <v>1905022</v>
      </c>
      <c r="J59" s="74" t="s">
        <v>88</v>
      </c>
      <c r="K59" s="70" t="s">
        <v>622</v>
      </c>
      <c r="L59" s="75">
        <v>190502201</v>
      </c>
      <c r="M59" s="76">
        <v>202068080103</v>
      </c>
      <c r="N59" s="72" t="s">
        <v>602</v>
      </c>
      <c r="O59" s="77">
        <v>1</v>
      </c>
      <c r="P59" s="67">
        <v>0</v>
      </c>
      <c r="Q59" s="68">
        <v>0</v>
      </c>
      <c r="R59" s="68">
        <v>23935958.140000001</v>
      </c>
      <c r="S59" s="68">
        <v>0</v>
      </c>
      <c r="T59" s="68">
        <v>0</v>
      </c>
      <c r="U59" s="68">
        <v>0</v>
      </c>
      <c r="V59" s="68">
        <v>0</v>
      </c>
      <c r="W59" s="68">
        <v>0</v>
      </c>
      <c r="X59" s="68">
        <v>0</v>
      </c>
      <c r="Y59" s="68">
        <v>0</v>
      </c>
      <c r="Z59" s="68">
        <v>0</v>
      </c>
      <c r="AA59" s="68">
        <v>0</v>
      </c>
      <c r="AB59" s="68">
        <v>0</v>
      </c>
      <c r="AC59" s="68">
        <v>0</v>
      </c>
      <c r="AD59" s="68">
        <v>0</v>
      </c>
      <c r="AE59" s="90">
        <f>+SUM('POAI 2022 - RANGO'!$P59:$AD59)</f>
        <v>23935958.140000001</v>
      </c>
    </row>
    <row r="60" spans="1:31" ht="53" thickBot="1" x14ac:dyDescent="0.4">
      <c r="A60" s="89" t="s">
        <v>57</v>
      </c>
      <c r="B60" s="69">
        <v>19</v>
      </c>
      <c r="C60" s="70" t="s">
        <v>58</v>
      </c>
      <c r="D60" s="70" t="s">
        <v>597</v>
      </c>
      <c r="E60" s="71">
        <v>1905</v>
      </c>
      <c r="F60" s="72" t="s">
        <v>618</v>
      </c>
      <c r="G60" s="70" t="s">
        <v>599</v>
      </c>
      <c r="H60" s="72" t="s">
        <v>619</v>
      </c>
      <c r="I60" s="73">
        <v>1905022</v>
      </c>
      <c r="J60" s="74" t="s">
        <v>89</v>
      </c>
      <c r="K60" s="70" t="s">
        <v>622</v>
      </c>
      <c r="L60" s="75">
        <v>190502201</v>
      </c>
      <c r="M60" s="76">
        <v>202068080103</v>
      </c>
      <c r="N60" s="72" t="s">
        <v>602</v>
      </c>
      <c r="O60" s="77">
        <v>1</v>
      </c>
      <c r="P60" s="67">
        <v>0</v>
      </c>
      <c r="Q60" s="68">
        <v>0</v>
      </c>
      <c r="R60" s="68">
        <v>20557242.969999999</v>
      </c>
      <c r="S60" s="68">
        <v>0</v>
      </c>
      <c r="T60" s="68">
        <v>0</v>
      </c>
      <c r="U60" s="68">
        <v>0</v>
      </c>
      <c r="V60" s="68">
        <v>0</v>
      </c>
      <c r="W60" s="68">
        <v>0</v>
      </c>
      <c r="X60" s="68">
        <v>0</v>
      </c>
      <c r="Y60" s="68">
        <v>0</v>
      </c>
      <c r="Z60" s="68">
        <v>0</v>
      </c>
      <c r="AA60" s="68">
        <v>0</v>
      </c>
      <c r="AB60" s="68">
        <v>0</v>
      </c>
      <c r="AC60" s="68">
        <v>0</v>
      </c>
      <c r="AD60" s="68">
        <v>0</v>
      </c>
      <c r="AE60" s="90">
        <f>+SUM('POAI 2022 - RANGO'!$P60:$AD60)</f>
        <v>20557242.969999999</v>
      </c>
    </row>
    <row r="61" spans="1:31" ht="53" thickBot="1" x14ac:dyDescent="0.4">
      <c r="A61" s="89" t="s">
        <v>57</v>
      </c>
      <c r="B61" s="69">
        <v>19</v>
      </c>
      <c r="C61" s="70" t="s">
        <v>58</v>
      </c>
      <c r="D61" s="70" t="s">
        <v>597</v>
      </c>
      <c r="E61" s="71">
        <v>1905</v>
      </c>
      <c r="F61" s="72" t="s">
        <v>618</v>
      </c>
      <c r="G61" s="70" t="s">
        <v>599</v>
      </c>
      <c r="H61" s="72" t="s">
        <v>623</v>
      </c>
      <c r="I61" s="73">
        <v>1905020</v>
      </c>
      <c r="J61" s="74" t="s">
        <v>90</v>
      </c>
      <c r="K61" s="70" t="s">
        <v>624</v>
      </c>
      <c r="L61" s="75">
        <v>190502000</v>
      </c>
      <c r="M61" s="76">
        <v>2020680810088</v>
      </c>
      <c r="N61" s="72" t="s">
        <v>605</v>
      </c>
      <c r="O61" s="77">
        <v>1</v>
      </c>
      <c r="P61" s="67">
        <v>1560000</v>
      </c>
      <c r="Q61" s="68">
        <v>0</v>
      </c>
      <c r="R61" s="68">
        <v>3120000</v>
      </c>
      <c r="S61" s="68">
        <v>0</v>
      </c>
      <c r="T61" s="68">
        <v>0</v>
      </c>
      <c r="U61" s="68">
        <v>0</v>
      </c>
      <c r="V61" s="68">
        <v>0</v>
      </c>
      <c r="W61" s="68">
        <v>0</v>
      </c>
      <c r="X61" s="68">
        <v>0</v>
      </c>
      <c r="Y61" s="68">
        <v>0</v>
      </c>
      <c r="Z61" s="68">
        <v>0</v>
      </c>
      <c r="AA61" s="68">
        <v>0</v>
      </c>
      <c r="AB61" s="68">
        <v>0</v>
      </c>
      <c r="AC61" s="68">
        <v>0</v>
      </c>
      <c r="AD61" s="68">
        <v>0</v>
      </c>
      <c r="AE61" s="90">
        <f>+SUM('POAI 2022 - RANGO'!$P61:$AD61)</f>
        <v>4680000</v>
      </c>
    </row>
    <row r="62" spans="1:31" ht="53" thickBot="1" x14ac:dyDescent="0.4">
      <c r="A62" s="89" t="s">
        <v>57</v>
      </c>
      <c r="B62" s="69">
        <v>19</v>
      </c>
      <c r="C62" s="70" t="s">
        <v>58</v>
      </c>
      <c r="D62" s="70" t="s">
        <v>597</v>
      </c>
      <c r="E62" s="71">
        <v>1905</v>
      </c>
      <c r="F62" s="72" t="s">
        <v>618</v>
      </c>
      <c r="G62" s="70" t="s">
        <v>599</v>
      </c>
      <c r="H62" s="72" t="s">
        <v>619</v>
      </c>
      <c r="I62" s="73">
        <v>1905022</v>
      </c>
      <c r="J62" s="74" t="s">
        <v>91</v>
      </c>
      <c r="K62" s="70" t="s">
        <v>620</v>
      </c>
      <c r="L62" s="75">
        <v>190502200</v>
      </c>
      <c r="M62" s="76">
        <v>202068080103</v>
      </c>
      <c r="N62" s="72" t="s">
        <v>602</v>
      </c>
      <c r="O62" s="77">
        <v>1</v>
      </c>
      <c r="P62" s="67">
        <v>0</v>
      </c>
      <c r="Q62" s="68">
        <v>0</v>
      </c>
      <c r="R62" s="68">
        <v>19397081.719999999</v>
      </c>
      <c r="S62" s="68">
        <v>0</v>
      </c>
      <c r="T62" s="68">
        <v>0</v>
      </c>
      <c r="U62" s="68">
        <v>0</v>
      </c>
      <c r="V62" s="68">
        <v>0</v>
      </c>
      <c r="W62" s="68">
        <v>0</v>
      </c>
      <c r="X62" s="68">
        <v>0</v>
      </c>
      <c r="Y62" s="68">
        <v>0</v>
      </c>
      <c r="Z62" s="68">
        <v>0</v>
      </c>
      <c r="AA62" s="68">
        <v>0</v>
      </c>
      <c r="AB62" s="68">
        <v>0</v>
      </c>
      <c r="AC62" s="68">
        <v>0</v>
      </c>
      <c r="AD62" s="68">
        <v>0</v>
      </c>
      <c r="AE62" s="90">
        <f>+SUM('POAI 2022 - RANGO'!$P62:$AD62)</f>
        <v>19397081.719999999</v>
      </c>
    </row>
    <row r="63" spans="1:31" ht="53" thickBot="1" x14ac:dyDescent="0.4">
      <c r="A63" s="89" t="s">
        <v>57</v>
      </c>
      <c r="B63" s="69">
        <v>19</v>
      </c>
      <c r="C63" s="70" t="s">
        <v>58</v>
      </c>
      <c r="D63" s="70" t="s">
        <v>597</v>
      </c>
      <c r="E63" s="71">
        <v>1905</v>
      </c>
      <c r="F63" s="72" t="s">
        <v>618</v>
      </c>
      <c r="G63" s="70" t="s">
        <v>599</v>
      </c>
      <c r="H63" s="72" t="s">
        <v>619</v>
      </c>
      <c r="I63" s="73">
        <v>1905022</v>
      </c>
      <c r="J63" s="74" t="s">
        <v>92</v>
      </c>
      <c r="K63" s="70" t="s">
        <v>622</v>
      </c>
      <c r="L63" s="75">
        <v>190502201</v>
      </c>
      <c r="M63" s="76">
        <v>2020680810088</v>
      </c>
      <c r="N63" s="72" t="s">
        <v>605</v>
      </c>
      <c r="O63" s="77">
        <v>1</v>
      </c>
      <c r="P63" s="67">
        <v>1560000</v>
      </c>
      <c r="Q63" s="68">
        <v>0</v>
      </c>
      <c r="R63" s="68">
        <v>3120000</v>
      </c>
      <c r="S63" s="68">
        <v>0</v>
      </c>
      <c r="T63" s="68">
        <v>0</v>
      </c>
      <c r="U63" s="68">
        <v>0</v>
      </c>
      <c r="V63" s="68">
        <v>0</v>
      </c>
      <c r="W63" s="68">
        <v>0</v>
      </c>
      <c r="X63" s="68">
        <v>0</v>
      </c>
      <c r="Y63" s="68">
        <v>0</v>
      </c>
      <c r="Z63" s="68">
        <v>0</v>
      </c>
      <c r="AA63" s="68">
        <v>0</v>
      </c>
      <c r="AB63" s="68">
        <v>0</v>
      </c>
      <c r="AC63" s="68">
        <v>0</v>
      </c>
      <c r="AD63" s="68">
        <v>0</v>
      </c>
      <c r="AE63" s="90">
        <f>+SUM('POAI 2022 - RANGO'!$P63:$AD63)</f>
        <v>4680000</v>
      </c>
    </row>
    <row r="64" spans="1:31" ht="53" thickBot="1" x14ac:dyDescent="0.4">
      <c r="A64" s="89" t="s">
        <v>57</v>
      </c>
      <c r="B64" s="69">
        <v>19</v>
      </c>
      <c r="C64" s="70" t="s">
        <v>58</v>
      </c>
      <c r="D64" s="70" t="s">
        <v>597</v>
      </c>
      <c r="E64" s="71">
        <v>1905</v>
      </c>
      <c r="F64" s="72" t="s">
        <v>618</v>
      </c>
      <c r="G64" s="70" t="s">
        <v>599</v>
      </c>
      <c r="H64" s="72" t="s">
        <v>619</v>
      </c>
      <c r="I64" s="73">
        <v>1905022</v>
      </c>
      <c r="J64" s="74" t="s">
        <v>92</v>
      </c>
      <c r="K64" s="70" t="s">
        <v>622</v>
      </c>
      <c r="L64" s="75">
        <v>190502201</v>
      </c>
      <c r="M64" s="76">
        <v>202068080103</v>
      </c>
      <c r="N64" s="72" t="s">
        <v>602</v>
      </c>
      <c r="O64" s="77">
        <v>1</v>
      </c>
      <c r="P64" s="67">
        <v>0</v>
      </c>
      <c r="Q64" s="68">
        <v>0</v>
      </c>
      <c r="R64" s="68">
        <v>34743775.969999999</v>
      </c>
      <c r="S64" s="68">
        <v>0</v>
      </c>
      <c r="T64" s="68">
        <v>0</v>
      </c>
      <c r="U64" s="68">
        <v>0</v>
      </c>
      <c r="V64" s="68">
        <v>0</v>
      </c>
      <c r="W64" s="68">
        <v>0</v>
      </c>
      <c r="X64" s="68">
        <v>0</v>
      </c>
      <c r="Y64" s="68">
        <v>0</v>
      </c>
      <c r="Z64" s="68">
        <v>0</v>
      </c>
      <c r="AA64" s="68">
        <v>0</v>
      </c>
      <c r="AB64" s="68">
        <v>0</v>
      </c>
      <c r="AC64" s="68">
        <v>0</v>
      </c>
      <c r="AD64" s="68">
        <v>0</v>
      </c>
      <c r="AE64" s="90">
        <f>+SUM('POAI 2022 - RANGO'!$P64:$AD64)</f>
        <v>34743775.969999999</v>
      </c>
    </row>
    <row r="65" spans="1:31" ht="53" thickBot="1" x14ac:dyDescent="0.4">
      <c r="A65" s="89" t="s">
        <v>57</v>
      </c>
      <c r="B65" s="69">
        <v>19</v>
      </c>
      <c r="C65" s="70" t="s">
        <v>58</v>
      </c>
      <c r="D65" s="70" t="s">
        <v>597</v>
      </c>
      <c r="E65" s="71">
        <v>1905</v>
      </c>
      <c r="F65" s="72" t="s">
        <v>618</v>
      </c>
      <c r="G65" s="70" t="s">
        <v>599</v>
      </c>
      <c r="H65" s="72" t="s">
        <v>619</v>
      </c>
      <c r="I65" s="73">
        <v>1905022</v>
      </c>
      <c r="J65" s="74" t="s">
        <v>93</v>
      </c>
      <c r="K65" s="70" t="s">
        <v>622</v>
      </c>
      <c r="L65" s="75">
        <v>190502201</v>
      </c>
      <c r="M65" s="76">
        <v>2020680810088</v>
      </c>
      <c r="N65" s="72" t="s">
        <v>605</v>
      </c>
      <c r="O65" s="77">
        <v>1</v>
      </c>
      <c r="P65" s="67">
        <v>2682000</v>
      </c>
      <c r="Q65" s="68">
        <v>0</v>
      </c>
      <c r="R65" s="68">
        <v>12096000</v>
      </c>
      <c r="S65" s="68">
        <v>0</v>
      </c>
      <c r="T65" s="68">
        <v>0</v>
      </c>
      <c r="U65" s="68">
        <v>0</v>
      </c>
      <c r="V65" s="68">
        <v>0</v>
      </c>
      <c r="W65" s="68">
        <v>0</v>
      </c>
      <c r="X65" s="68">
        <v>0</v>
      </c>
      <c r="Y65" s="68">
        <v>0</v>
      </c>
      <c r="Z65" s="68">
        <v>0</v>
      </c>
      <c r="AA65" s="68">
        <v>0</v>
      </c>
      <c r="AB65" s="68">
        <v>0</v>
      </c>
      <c r="AC65" s="68">
        <v>0</v>
      </c>
      <c r="AD65" s="68">
        <v>0</v>
      </c>
      <c r="AE65" s="90">
        <f>+SUM('POAI 2022 - RANGO'!$P65:$AD65)</f>
        <v>14778000</v>
      </c>
    </row>
    <row r="66" spans="1:31" ht="53" thickBot="1" x14ac:dyDescent="0.4">
      <c r="A66" s="89" t="s">
        <v>57</v>
      </c>
      <c r="B66" s="69">
        <v>19</v>
      </c>
      <c r="C66" s="70" t="s">
        <v>58</v>
      </c>
      <c r="D66" s="70" t="s">
        <v>597</v>
      </c>
      <c r="E66" s="71">
        <v>1905</v>
      </c>
      <c r="F66" s="72" t="s">
        <v>618</v>
      </c>
      <c r="G66" s="70" t="s">
        <v>599</v>
      </c>
      <c r="H66" s="72" t="s">
        <v>619</v>
      </c>
      <c r="I66" s="73">
        <v>1905022</v>
      </c>
      <c r="J66" s="74" t="s">
        <v>93</v>
      </c>
      <c r="K66" s="70" t="s">
        <v>622</v>
      </c>
      <c r="L66" s="75">
        <v>190502201</v>
      </c>
      <c r="M66" s="76">
        <v>202068080103</v>
      </c>
      <c r="N66" s="72" t="s">
        <v>602</v>
      </c>
      <c r="O66" s="77">
        <v>1</v>
      </c>
      <c r="P66" s="67">
        <v>0</v>
      </c>
      <c r="Q66" s="68">
        <v>0</v>
      </c>
      <c r="R66" s="68">
        <v>16018366.539999999</v>
      </c>
      <c r="S66" s="68">
        <v>0</v>
      </c>
      <c r="T66" s="68">
        <v>0</v>
      </c>
      <c r="U66" s="68">
        <v>0</v>
      </c>
      <c r="V66" s="68">
        <v>0</v>
      </c>
      <c r="W66" s="68">
        <v>0</v>
      </c>
      <c r="X66" s="68">
        <v>0</v>
      </c>
      <c r="Y66" s="68">
        <v>0</v>
      </c>
      <c r="Z66" s="68">
        <v>0</v>
      </c>
      <c r="AA66" s="68">
        <v>0</v>
      </c>
      <c r="AB66" s="68">
        <v>0</v>
      </c>
      <c r="AC66" s="68">
        <v>0</v>
      </c>
      <c r="AD66" s="68">
        <v>0</v>
      </c>
      <c r="AE66" s="90">
        <f>+SUM('POAI 2022 - RANGO'!$P66:$AD66)</f>
        <v>16018366.539999999</v>
      </c>
    </row>
    <row r="67" spans="1:31" ht="53" thickBot="1" x14ac:dyDescent="0.4">
      <c r="A67" s="89" t="s">
        <v>57</v>
      </c>
      <c r="B67" s="69">
        <v>19</v>
      </c>
      <c r="C67" s="70" t="s">
        <v>58</v>
      </c>
      <c r="D67" s="70" t="s">
        <v>597</v>
      </c>
      <c r="E67" s="71">
        <v>1905</v>
      </c>
      <c r="F67" s="72" t="s">
        <v>618</v>
      </c>
      <c r="G67" s="70" t="s">
        <v>599</v>
      </c>
      <c r="H67" s="72" t="s">
        <v>619</v>
      </c>
      <c r="I67" s="73">
        <v>1905022</v>
      </c>
      <c r="J67" s="74" t="s">
        <v>94</v>
      </c>
      <c r="K67" s="70" t="s">
        <v>622</v>
      </c>
      <c r="L67" s="75">
        <v>190502201</v>
      </c>
      <c r="M67" s="76">
        <v>2020680810088</v>
      </c>
      <c r="N67" s="72" t="s">
        <v>605</v>
      </c>
      <c r="O67" s="77">
        <v>1</v>
      </c>
      <c r="P67" s="67">
        <v>2682000</v>
      </c>
      <c r="Q67" s="68">
        <v>0</v>
      </c>
      <c r="R67" s="68">
        <v>12096000</v>
      </c>
      <c r="S67" s="68">
        <v>0</v>
      </c>
      <c r="T67" s="68">
        <v>0</v>
      </c>
      <c r="U67" s="68">
        <v>0</v>
      </c>
      <c r="V67" s="68">
        <v>0</v>
      </c>
      <c r="W67" s="68">
        <v>0</v>
      </c>
      <c r="X67" s="68">
        <v>0</v>
      </c>
      <c r="Y67" s="68">
        <v>0</v>
      </c>
      <c r="Z67" s="68">
        <v>0</v>
      </c>
      <c r="AA67" s="68">
        <v>0</v>
      </c>
      <c r="AB67" s="68">
        <v>0</v>
      </c>
      <c r="AC67" s="68">
        <v>0</v>
      </c>
      <c r="AD67" s="68">
        <v>0</v>
      </c>
      <c r="AE67" s="90">
        <f>+SUM('POAI 2022 - RANGO'!$P67:$AD67)</f>
        <v>14778000</v>
      </c>
    </row>
    <row r="68" spans="1:31" ht="53" thickBot="1" x14ac:dyDescent="0.4">
      <c r="A68" s="89" t="s">
        <v>57</v>
      </c>
      <c r="B68" s="69">
        <v>19</v>
      </c>
      <c r="C68" s="70" t="s">
        <v>58</v>
      </c>
      <c r="D68" s="70" t="s">
        <v>597</v>
      </c>
      <c r="E68" s="71">
        <v>1905</v>
      </c>
      <c r="F68" s="72" t="s">
        <v>618</v>
      </c>
      <c r="G68" s="70" t="s">
        <v>599</v>
      </c>
      <c r="H68" s="72" t="s">
        <v>619</v>
      </c>
      <c r="I68" s="73">
        <v>1905022</v>
      </c>
      <c r="J68" s="74" t="s">
        <v>94</v>
      </c>
      <c r="K68" s="70" t="s">
        <v>622</v>
      </c>
      <c r="L68" s="75">
        <v>190502201</v>
      </c>
      <c r="M68" s="76">
        <v>202068080103</v>
      </c>
      <c r="N68" s="72" t="s">
        <v>602</v>
      </c>
      <c r="O68" s="77">
        <v>1</v>
      </c>
      <c r="P68" s="67">
        <v>0</v>
      </c>
      <c r="Q68" s="68">
        <v>0</v>
      </c>
      <c r="R68" s="68">
        <v>30469497.73</v>
      </c>
      <c r="S68" s="68">
        <v>0</v>
      </c>
      <c r="T68" s="68">
        <v>0</v>
      </c>
      <c r="U68" s="68">
        <v>0</v>
      </c>
      <c r="V68" s="68">
        <v>0</v>
      </c>
      <c r="W68" s="68">
        <v>0</v>
      </c>
      <c r="X68" s="68">
        <v>0</v>
      </c>
      <c r="Y68" s="68">
        <v>0</v>
      </c>
      <c r="Z68" s="68">
        <v>0</v>
      </c>
      <c r="AA68" s="68">
        <v>0</v>
      </c>
      <c r="AB68" s="68">
        <v>0</v>
      </c>
      <c r="AC68" s="68">
        <v>0</v>
      </c>
      <c r="AD68" s="68">
        <v>0</v>
      </c>
      <c r="AE68" s="90">
        <f>+SUM('POAI 2022 - RANGO'!$P68:$AD68)</f>
        <v>30469497.73</v>
      </c>
    </row>
    <row r="69" spans="1:31" ht="53" thickBot="1" x14ac:dyDescent="0.4">
      <c r="A69" s="89" t="s">
        <v>57</v>
      </c>
      <c r="B69" s="69">
        <v>19</v>
      </c>
      <c r="C69" s="70" t="s">
        <v>58</v>
      </c>
      <c r="D69" s="70" t="s">
        <v>597</v>
      </c>
      <c r="E69" s="71">
        <v>1905</v>
      </c>
      <c r="F69" s="72" t="s">
        <v>618</v>
      </c>
      <c r="G69" s="70" t="s">
        <v>599</v>
      </c>
      <c r="H69" s="72" t="s">
        <v>623</v>
      </c>
      <c r="I69" s="73">
        <v>1905020</v>
      </c>
      <c r="J69" s="74" t="s">
        <v>95</v>
      </c>
      <c r="K69" s="70" t="s">
        <v>625</v>
      </c>
      <c r="L69" s="75">
        <v>190502001</v>
      </c>
      <c r="M69" s="76">
        <v>2020680810088</v>
      </c>
      <c r="N69" s="72" t="s">
        <v>605</v>
      </c>
      <c r="O69" s="77">
        <v>1</v>
      </c>
      <c r="P69" s="67">
        <v>1122000</v>
      </c>
      <c r="Q69" s="68">
        <v>0</v>
      </c>
      <c r="R69" s="68">
        <v>8976000</v>
      </c>
      <c r="S69" s="68">
        <v>0</v>
      </c>
      <c r="T69" s="68">
        <v>0</v>
      </c>
      <c r="U69" s="68">
        <v>0</v>
      </c>
      <c r="V69" s="68">
        <v>0</v>
      </c>
      <c r="W69" s="68">
        <v>0</v>
      </c>
      <c r="X69" s="68">
        <v>0</v>
      </c>
      <c r="Y69" s="68">
        <v>0</v>
      </c>
      <c r="Z69" s="68">
        <v>0</v>
      </c>
      <c r="AA69" s="68">
        <v>0</v>
      </c>
      <c r="AB69" s="68">
        <v>0</v>
      </c>
      <c r="AC69" s="68">
        <v>0</v>
      </c>
      <c r="AD69" s="68">
        <v>0</v>
      </c>
      <c r="AE69" s="90">
        <f>+SUM('POAI 2022 - RANGO'!$P69:$AD69)</f>
        <v>10098000</v>
      </c>
    </row>
    <row r="70" spans="1:31" ht="53" thickBot="1" x14ac:dyDescent="0.4">
      <c r="A70" s="89" t="s">
        <v>57</v>
      </c>
      <c r="B70" s="69">
        <v>19</v>
      </c>
      <c r="C70" s="70" t="s">
        <v>58</v>
      </c>
      <c r="D70" s="70" t="s">
        <v>597</v>
      </c>
      <c r="E70" s="71">
        <v>1905</v>
      </c>
      <c r="F70" s="72" t="s">
        <v>618</v>
      </c>
      <c r="G70" s="70" t="s">
        <v>599</v>
      </c>
      <c r="H70" s="72" t="s">
        <v>623</v>
      </c>
      <c r="I70" s="73">
        <v>1905020</v>
      </c>
      <c r="J70" s="74" t="s">
        <v>95</v>
      </c>
      <c r="K70" s="70" t="s">
        <v>625</v>
      </c>
      <c r="L70" s="75">
        <v>190502001</v>
      </c>
      <c r="M70" s="76">
        <v>202068080103</v>
      </c>
      <c r="N70" s="72" t="s">
        <v>602</v>
      </c>
      <c r="O70" s="77">
        <v>1</v>
      </c>
      <c r="P70" s="67">
        <v>0</v>
      </c>
      <c r="Q70" s="68">
        <v>0</v>
      </c>
      <c r="R70" s="68">
        <v>25340363.850000001</v>
      </c>
      <c r="S70" s="68">
        <v>0</v>
      </c>
      <c r="T70" s="68">
        <v>0</v>
      </c>
      <c r="U70" s="68">
        <v>0</v>
      </c>
      <c r="V70" s="68">
        <v>0</v>
      </c>
      <c r="W70" s="68">
        <v>0</v>
      </c>
      <c r="X70" s="68">
        <v>0</v>
      </c>
      <c r="Y70" s="68">
        <v>0</v>
      </c>
      <c r="Z70" s="68">
        <v>0</v>
      </c>
      <c r="AA70" s="68">
        <v>0</v>
      </c>
      <c r="AB70" s="68">
        <v>0</v>
      </c>
      <c r="AC70" s="68">
        <v>0</v>
      </c>
      <c r="AD70" s="68">
        <v>0</v>
      </c>
      <c r="AE70" s="90">
        <f>+SUM('POAI 2022 - RANGO'!$P70:$AD70)</f>
        <v>25340363.850000001</v>
      </c>
    </row>
    <row r="71" spans="1:31" ht="53" thickBot="1" x14ac:dyDescent="0.4">
      <c r="A71" s="89" t="s">
        <v>57</v>
      </c>
      <c r="B71" s="69">
        <v>19</v>
      </c>
      <c r="C71" s="70" t="s">
        <v>58</v>
      </c>
      <c r="D71" s="70" t="s">
        <v>597</v>
      </c>
      <c r="E71" s="71">
        <v>1905</v>
      </c>
      <c r="F71" s="72" t="s">
        <v>618</v>
      </c>
      <c r="G71" s="70" t="s">
        <v>599</v>
      </c>
      <c r="H71" s="72" t="s">
        <v>619</v>
      </c>
      <c r="I71" s="73">
        <v>1905022</v>
      </c>
      <c r="J71" s="74" t="s">
        <v>96</v>
      </c>
      <c r="K71" s="70" t="s">
        <v>620</v>
      </c>
      <c r="L71" s="75">
        <v>190502200</v>
      </c>
      <c r="M71" s="76">
        <v>2020680810088</v>
      </c>
      <c r="N71" s="72" t="s">
        <v>605</v>
      </c>
      <c r="O71" s="77">
        <v>1</v>
      </c>
      <c r="P71" s="67">
        <v>1056000</v>
      </c>
      <c r="Q71" s="68">
        <v>0</v>
      </c>
      <c r="R71" s="68">
        <v>8448000</v>
      </c>
      <c r="S71" s="68">
        <v>0</v>
      </c>
      <c r="T71" s="68">
        <v>0</v>
      </c>
      <c r="U71" s="68">
        <v>0</v>
      </c>
      <c r="V71" s="68">
        <v>0</v>
      </c>
      <c r="W71" s="68">
        <v>0</v>
      </c>
      <c r="X71" s="68">
        <v>0</v>
      </c>
      <c r="Y71" s="68">
        <v>0</v>
      </c>
      <c r="Z71" s="68">
        <v>0</v>
      </c>
      <c r="AA71" s="68">
        <v>0</v>
      </c>
      <c r="AB71" s="68">
        <v>0</v>
      </c>
      <c r="AC71" s="68">
        <v>0</v>
      </c>
      <c r="AD71" s="68">
        <v>0</v>
      </c>
      <c r="AE71" s="90">
        <f>+SUM('POAI 2022 - RANGO'!$P71:$AD71)</f>
        <v>9504000</v>
      </c>
    </row>
    <row r="72" spans="1:31" ht="53" thickBot="1" x14ac:dyDescent="0.4">
      <c r="A72" s="89" t="s">
        <v>57</v>
      </c>
      <c r="B72" s="69">
        <v>19</v>
      </c>
      <c r="C72" s="70" t="s">
        <v>58</v>
      </c>
      <c r="D72" s="70" t="s">
        <v>597</v>
      </c>
      <c r="E72" s="71">
        <v>1905</v>
      </c>
      <c r="F72" s="72" t="s">
        <v>618</v>
      </c>
      <c r="G72" s="70" t="s">
        <v>599</v>
      </c>
      <c r="H72" s="72" t="s">
        <v>619</v>
      </c>
      <c r="I72" s="73">
        <v>1905022</v>
      </c>
      <c r="J72" s="74" t="s">
        <v>97</v>
      </c>
      <c r="K72" s="70" t="s">
        <v>622</v>
      </c>
      <c r="L72" s="75">
        <v>190502201</v>
      </c>
      <c r="M72" s="76">
        <v>2020680810088</v>
      </c>
      <c r="N72" s="72" t="s">
        <v>605</v>
      </c>
      <c r="O72" s="77">
        <v>1</v>
      </c>
      <c r="P72" s="67">
        <v>2376000</v>
      </c>
      <c r="Q72" s="68">
        <v>0</v>
      </c>
      <c r="R72" s="68">
        <v>11088000</v>
      </c>
      <c r="S72" s="68">
        <v>0</v>
      </c>
      <c r="T72" s="68">
        <v>0</v>
      </c>
      <c r="U72" s="68">
        <v>0</v>
      </c>
      <c r="V72" s="68">
        <v>0</v>
      </c>
      <c r="W72" s="68">
        <v>0</v>
      </c>
      <c r="X72" s="68">
        <v>0</v>
      </c>
      <c r="Y72" s="68">
        <v>0</v>
      </c>
      <c r="Z72" s="68">
        <v>0</v>
      </c>
      <c r="AA72" s="68">
        <v>0</v>
      </c>
      <c r="AB72" s="68">
        <v>0</v>
      </c>
      <c r="AC72" s="68">
        <v>0</v>
      </c>
      <c r="AD72" s="68">
        <v>0</v>
      </c>
      <c r="AE72" s="90">
        <f>+SUM('POAI 2022 - RANGO'!$P72:$AD72)</f>
        <v>13464000</v>
      </c>
    </row>
    <row r="73" spans="1:31" ht="53" thickBot="1" x14ac:dyDescent="0.4">
      <c r="A73" s="89" t="s">
        <v>57</v>
      </c>
      <c r="B73" s="69">
        <v>19</v>
      </c>
      <c r="C73" s="70" t="s">
        <v>58</v>
      </c>
      <c r="D73" s="70" t="s">
        <v>597</v>
      </c>
      <c r="E73" s="71">
        <v>1905</v>
      </c>
      <c r="F73" s="72" t="s">
        <v>618</v>
      </c>
      <c r="G73" s="70" t="s">
        <v>599</v>
      </c>
      <c r="H73" s="72" t="s">
        <v>619</v>
      </c>
      <c r="I73" s="73">
        <v>1905022</v>
      </c>
      <c r="J73" s="74" t="s">
        <v>97</v>
      </c>
      <c r="K73" s="70" t="s">
        <v>622</v>
      </c>
      <c r="L73" s="75">
        <v>190502201</v>
      </c>
      <c r="M73" s="76">
        <v>202068080103</v>
      </c>
      <c r="N73" s="72" t="s">
        <v>602</v>
      </c>
      <c r="O73" s="77">
        <v>1</v>
      </c>
      <c r="P73" s="67">
        <v>0</v>
      </c>
      <c r="Q73" s="68">
        <v>0</v>
      </c>
      <c r="R73" s="68">
        <v>29166860.550000001</v>
      </c>
      <c r="S73" s="68">
        <v>0</v>
      </c>
      <c r="T73" s="68">
        <v>0</v>
      </c>
      <c r="U73" s="68">
        <v>0</v>
      </c>
      <c r="V73" s="68">
        <v>0</v>
      </c>
      <c r="W73" s="68">
        <v>0</v>
      </c>
      <c r="X73" s="68">
        <v>0</v>
      </c>
      <c r="Y73" s="68">
        <v>0</v>
      </c>
      <c r="Z73" s="68">
        <v>0</v>
      </c>
      <c r="AA73" s="68">
        <v>0</v>
      </c>
      <c r="AB73" s="68">
        <v>0</v>
      </c>
      <c r="AC73" s="68">
        <v>0</v>
      </c>
      <c r="AD73" s="68">
        <v>0</v>
      </c>
      <c r="AE73" s="90">
        <f>+SUM('POAI 2022 - RANGO'!$P73:$AD73)</f>
        <v>29166860.550000001</v>
      </c>
    </row>
    <row r="74" spans="1:31" ht="53" thickBot="1" x14ac:dyDescent="0.4">
      <c r="A74" s="89" t="s">
        <v>57</v>
      </c>
      <c r="B74" s="69">
        <v>19</v>
      </c>
      <c r="C74" s="70" t="s">
        <v>58</v>
      </c>
      <c r="D74" s="70" t="s">
        <v>597</v>
      </c>
      <c r="E74" s="71">
        <v>1905</v>
      </c>
      <c r="F74" s="72" t="s">
        <v>626</v>
      </c>
      <c r="G74" s="70" t="s">
        <v>599</v>
      </c>
      <c r="H74" s="72" t="s">
        <v>627</v>
      </c>
      <c r="I74" s="73">
        <v>1905014</v>
      </c>
      <c r="J74" s="74" t="s">
        <v>98</v>
      </c>
      <c r="K74" s="70" t="s">
        <v>628</v>
      </c>
      <c r="L74" s="75">
        <v>190501400</v>
      </c>
      <c r="M74" s="76">
        <v>2020680810088</v>
      </c>
      <c r="N74" s="72" t="s">
        <v>605</v>
      </c>
      <c r="O74" s="77">
        <v>1</v>
      </c>
      <c r="P74" s="67">
        <v>8100000</v>
      </c>
      <c r="Q74" s="68">
        <v>0</v>
      </c>
      <c r="R74" s="68">
        <v>7800000</v>
      </c>
      <c r="S74" s="68">
        <v>0</v>
      </c>
      <c r="T74" s="68">
        <v>0</v>
      </c>
      <c r="U74" s="68">
        <v>0</v>
      </c>
      <c r="V74" s="68">
        <v>0</v>
      </c>
      <c r="W74" s="68">
        <v>0</v>
      </c>
      <c r="X74" s="68">
        <v>0</v>
      </c>
      <c r="Y74" s="68">
        <v>0</v>
      </c>
      <c r="Z74" s="68">
        <v>0</v>
      </c>
      <c r="AA74" s="68">
        <v>0</v>
      </c>
      <c r="AB74" s="68">
        <v>0</v>
      </c>
      <c r="AC74" s="68">
        <v>0</v>
      </c>
      <c r="AD74" s="68">
        <v>0</v>
      </c>
      <c r="AE74" s="90">
        <f>+SUM('POAI 2022 - RANGO'!$P74:$AD74)</f>
        <v>15900000</v>
      </c>
    </row>
    <row r="75" spans="1:31" ht="53" thickBot="1" x14ac:dyDescent="0.4">
      <c r="A75" s="89" t="s">
        <v>57</v>
      </c>
      <c r="B75" s="69">
        <v>19</v>
      </c>
      <c r="C75" s="70" t="s">
        <v>58</v>
      </c>
      <c r="D75" s="70" t="s">
        <v>597</v>
      </c>
      <c r="E75" s="71">
        <v>1905</v>
      </c>
      <c r="F75" s="72" t="s">
        <v>626</v>
      </c>
      <c r="G75" s="70" t="s">
        <v>599</v>
      </c>
      <c r="H75" s="72" t="s">
        <v>627</v>
      </c>
      <c r="I75" s="73">
        <v>1905014</v>
      </c>
      <c r="J75" s="74" t="s">
        <v>98</v>
      </c>
      <c r="K75" s="70" t="s">
        <v>628</v>
      </c>
      <c r="L75" s="75">
        <v>190501400</v>
      </c>
      <c r="M75" s="76">
        <v>202068080103</v>
      </c>
      <c r="N75" s="72" t="s">
        <v>602</v>
      </c>
      <c r="O75" s="77">
        <v>1</v>
      </c>
      <c r="P75" s="67">
        <v>0</v>
      </c>
      <c r="Q75" s="68">
        <v>0</v>
      </c>
      <c r="R75" s="68">
        <v>27379057.210000001</v>
      </c>
      <c r="S75" s="68">
        <v>0</v>
      </c>
      <c r="T75" s="68">
        <v>0</v>
      </c>
      <c r="U75" s="68">
        <v>0</v>
      </c>
      <c r="V75" s="68">
        <v>0</v>
      </c>
      <c r="W75" s="68">
        <v>0</v>
      </c>
      <c r="X75" s="68">
        <v>0</v>
      </c>
      <c r="Y75" s="68">
        <v>0</v>
      </c>
      <c r="Z75" s="68">
        <v>0</v>
      </c>
      <c r="AA75" s="68">
        <v>0</v>
      </c>
      <c r="AB75" s="68">
        <v>0</v>
      </c>
      <c r="AC75" s="68">
        <v>0</v>
      </c>
      <c r="AD75" s="68">
        <v>0</v>
      </c>
      <c r="AE75" s="90">
        <f>+SUM('POAI 2022 - RANGO'!$P75:$AD75)</f>
        <v>27379057.210000001</v>
      </c>
    </row>
    <row r="76" spans="1:31" ht="53" thickBot="1" x14ac:dyDescent="0.4">
      <c r="A76" s="89" t="s">
        <v>57</v>
      </c>
      <c r="B76" s="69">
        <v>19</v>
      </c>
      <c r="C76" s="70" t="s">
        <v>58</v>
      </c>
      <c r="D76" s="70" t="s">
        <v>597</v>
      </c>
      <c r="E76" s="71">
        <v>1905</v>
      </c>
      <c r="F76" s="72" t="s">
        <v>626</v>
      </c>
      <c r="G76" s="70" t="s">
        <v>599</v>
      </c>
      <c r="H76" s="72" t="s">
        <v>603</v>
      </c>
      <c r="I76" s="73">
        <v>1905023</v>
      </c>
      <c r="J76" s="74" t="s">
        <v>99</v>
      </c>
      <c r="K76" s="70" t="s">
        <v>604</v>
      </c>
      <c r="L76" s="75">
        <v>190502300</v>
      </c>
      <c r="M76" s="76">
        <v>2020680810088</v>
      </c>
      <c r="N76" s="72" t="s">
        <v>605</v>
      </c>
      <c r="O76" s="77">
        <v>300</v>
      </c>
      <c r="P76" s="67">
        <v>100000000</v>
      </c>
      <c r="Q76" s="68">
        <v>0</v>
      </c>
      <c r="R76" s="68">
        <v>0</v>
      </c>
      <c r="S76" s="68">
        <v>0</v>
      </c>
      <c r="T76" s="68">
        <v>0</v>
      </c>
      <c r="U76" s="68">
        <v>0</v>
      </c>
      <c r="V76" s="68">
        <v>0</v>
      </c>
      <c r="W76" s="68">
        <v>0</v>
      </c>
      <c r="X76" s="68">
        <v>0</v>
      </c>
      <c r="Y76" s="68">
        <v>0</v>
      </c>
      <c r="Z76" s="68">
        <v>0</v>
      </c>
      <c r="AA76" s="68">
        <v>0</v>
      </c>
      <c r="AB76" s="68">
        <v>0</v>
      </c>
      <c r="AC76" s="68">
        <v>0</v>
      </c>
      <c r="AD76" s="68">
        <v>83580826.5</v>
      </c>
      <c r="AE76" s="90">
        <f>+SUM('POAI 2022 - RANGO'!$P76:$AD76)</f>
        <v>183580826.5</v>
      </c>
    </row>
    <row r="77" spans="1:31" ht="53" thickBot="1" x14ac:dyDescent="0.4">
      <c r="A77" s="89" t="s">
        <v>57</v>
      </c>
      <c r="B77" s="69">
        <v>19</v>
      </c>
      <c r="C77" s="70" t="s">
        <v>58</v>
      </c>
      <c r="D77" s="70" t="s">
        <v>597</v>
      </c>
      <c r="E77" s="71">
        <v>1905</v>
      </c>
      <c r="F77" s="72" t="s">
        <v>626</v>
      </c>
      <c r="G77" s="70" t="s">
        <v>599</v>
      </c>
      <c r="H77" s="72" t="s">
        <v>603</v>
      </c>
      <c r="I77" s="73">
        <v>1905023</v>
      </c>
      <c r="J77" s="74" t="s">
        <v>100</v>
      </c>
      <c r="K77" s="70" t="s">
        <v>604</v>
      </c>
      <c r="L77" s="75">
        <v>190502300</v>
      </c>
      <c r="M77" s="76">
        <v>2020680810088</v>
      </c>
      <c r="N77" s="72" t="s">
        <v>605</v>
      </c>
      <c r="O77" s="78">
        <v>0.05</v>
      </c>
      <c r="P77" s="67">
        <v>32750000</v>
      </c>
      <c r="Q77" s="68">
        <v>0</v>
      </c>
      <c r="R77" s="68">
        <v>23700000</v>
      </c>
      <c r="S77" s="68">
        <v>0</v>
      </c>
      <c r="T77" s="68">
        <v>0</v>
      </c>
      <c r="U77" s="68">
        <v>0</v>
      </c>
      <c r="V77" s="68">
        <v>0</v>
      </c>
      <c r="W77" s="68">
        <v>0</v>
      </c>
      <c r="X77" s="68">
        <v>0</v>
      </c>
      <c r="Y77" s="68">
        <v>0</v>
      </c>
      <c r="Z77" s="68">
        <v>0</v>
      </c>
      <c r="AA77" s="68">
        <v>0</v>
      </c>
      <c r="AB77" s="68">
        <v>0</v>
      </c>
      <c r="AC77" s="68">
        <v>0</v>
      </c>
      <c r="AD77" s="68">
        <v>0</v>
      </c>
      <c r="AE77" s="90">
        <f>+SUM('POAI 2022 - RANGO'!$P77:$AD77)</f>
        <v>56450000</v>
      </c>
    </row>
    <row r="78" spans="1:31" ht="53" thickBot="1" x14ac:dyDescent="0.4">
      <c r="A78" s="89" t="s">
        <v>57</v>
      </c>
      <c r="B78" s="69">
        <v>19</v>
      </c>
      <c r="C78" s="70" t="s">
        <v>58</v>
      </c>
      <c r="D78" s="70" t="s">
        <v>597</v>
      </c>
      <c r="E78" s="71">
        <v>1905</v>
      </c>
      <c r="F78" s="72" t="s">
        <v>626</v>
      </c>
      <c r="G78" s="70" t="s">
        <v>599</v>
      </c>
      <c r="H78" s="72" t="s">
        <v>603</v>
      </c>
      <c r="I78" s="73">
        <v>1905023</v>
      </c>
      <c r="J78" s="74" t="s">
        <v>101</v>
      </c>
      <c r="K78" s="70" t="s">
        <v>629</v>
      </c>
      <c r="L78" s="75">
        <v>190502301</v>
      </c>
      <c r="M78" s="76">
        <v>2020680810088</v>
      </c>
      <c r="N78" s="72" t="s">
        <v>605</v>
      </c>
      <c r="O78" s="77">
        <v>1</v>
      </c>
      <c r="P78" s="67">
        <v>12150000</v>
      </c>
      <c r="Q78" s="68">
        <v>0</v>
      </c>
      <c r="R78" s="68">
        <v>23700000</v>
      </c>
      <c r="S78" s="68">
        <v>0</v>
      </c>
      <c r="T78" s="68">
        <v>0</v>
      </c>
      <c r="U78" s="68">
        <v>0</v>
      </c>
      <c r="V78" s="68">
        <v>0</v>
      </c>
      <c r="W78" s="68">
        <v>0</v>
      </c>
      <c r="X78" s="68">
        <v>0</v>
      </c>
      <c r="Y78" s="68">
        <v>0</v>
      </c>
      <c r="Z78" s="68">
        <v>0</v>
      </c>
      <c r="AA78" s="68">
        <v>0</v>
      </c>
      <c r="AB78" s="68">
        <v>0</v>
      </c>
      <c r="AC78" s="68">
        <v>0</v>
      </c>
      <c r="AD78" s="68">
        <v>0</v>
      </c>
      <c r="AE78" s="90">
        <f>+SUM('POAI 2022 - RANGO'!$P78:$AD78)</f>
        <v>35850000</v>
      </c>
    </row>
    <row r="79" spans="1:31" ht="53" thickBot="1" x14ac:dyDescent="0.4">
      <c r="A79" s="89" t="s">
        <v>57</v>
      </c>
      <c r="B79" s="69">
        <v>19</v>
      </c>
      <c r="C79" s="70" t="s">
        <v>58</v>
      </c>
      <c r="D79" s="70" t="s">
        <v>597</v>
      </c>
      <c r="E79" s="71">
        <v>1905</v>
      </c>
      <c r="F79" s="72" t="s">
        <v>626</v>
      </c>
      <c r="G79" s="70" t="s">
        <v>599</v>
      </c>
      <c r="H79" s="72" t="s">
        <v>603</v>
      </c>
      <c r="I79" s="73">
        <v>1905023</v>
      </c>
      <c r="J79" s="74" t="s">
        <v>101</v>
      </c>
      <c r="K79" s="70" t="s">
        <v>629</v>
      </c>
      <c r="L79" s="75">
        <v>190502301</v>
      </c>
      <c r="M79" s="76">
        <v>202068080103</v>
      </c>
      <c r="N79" s="72" t="s">
        <v>602</v>
      </c>
      <c r="O79" s="77">
        <v>1</v>
      </c>
      <c r="P79" s="67">
        <v>0</v>
      </c>
      <c r="Q79" s="68">
        <v>0</v>
      </c>
      <c r="R79" s="68">
        <v>82049628.689999998</v>
      </c>
      <c r="S79" s="68">
        <v>0</v>
      </c>
      <c r="T79" s="68">
        <v>0</v>
      </c>
      <c r="U79" s="68">
        <v>0</v>
      </c>
      <c r="V79" s="68">
        <v>0</v>
      </c>
      <c r="W79" s="68">
        <v>0</v>
      </c>
      <c r="X79" s="68">
        <v>0</v>
      </c>
      <c r="Y79" s="68">
        <v>0</v>
      </c>
      <c r="Z79" s="68">
        <v>0</v>
      </c>
      <c r="AA79" s="68">
        <v>0</v>
      </c>
      <c r="AB79" s="68">
        <v>0</v>
      </c>
      <c r="AC79" s="68">
        <v>0</v>
      </c>
      <c r="AD79" s="68">
        <v>0</v>
      </c>
      <c r="AE79" s="90">
        <f>+SUM('POAI 2022 - RANGO'!$P79:$AD79)</f>
        <v>82049628.689999998</v>
      </c>
    </row>
    <row r="80" spans="1:31" ht="63.5" thickBot="1" x14ac:dyDescent="0.4">
      <c r="A80" s="89" t="s">
        <v>57</v>
      </c>
      <c r="B80" s="69">
        <v>19</v>
      </c>
      <c r="C80" s="70" t="s">
        <v>58</v>
      </c>
      <c r="D80" s="70" t="s">
        <v>597</v>
      </c>
      <c r="E80" s="71">
        <v>1905</v>
      </c>
      <c r="F80" s="72" t="s">
        <v>630</v>
      </c>
      <c r="G80" s="70" t="s">
        <v>599</v>
      </c>
      <c r="H80" s="72" t="s">
        <v>631</v>
      </c>
      <c r="I80" s="73">
        <v>1905024</v>
      </c>
      <c r="J80" s="74" t="s">
        <v>102</v>
      </c>
      <c r="K80" s="70" t="s">
        <v>632</v>
      </c>
      <c r="L80" s="75">
        <v>190502401</v>
      </c>
      <c r="M80" s="76">
        <v>2020680810088</v>
      </c>
      <c r="N80" s="72" t="s">
        <v>605</v>
      </c>
      <c r="O80" s="77">
        <v>1</v>
      </c>
      <c r="P80" s="67">
        <v>76656000</v>
      </c>
      <c r="Q80" s="68">
        <v>0</v>
      </c>
      <c r="R80" s="68">
        <v>56900000</v>
      </c>
      <c r="S80" s="68">
        <v>0</v>
      </c>
      <c r="T80" s="68">
        <v>0</v>
      </c>
      <c r="U80" s="68">
        <v>0</v>
      </c>
      <c r="V80" s="68">
        <v>0</v>
      </c>
      <c r="W80" s="68">
        <v>0</v>
      </c>
      <c r="X80" s="68">
        <v>0</v>
      </c>
      <c r="Y80" s="68">
        <v>0</v>
      </c>
      <c r="Z80" s="68">
        <v>0</v>
      </c>
      <c r="AA80" s="68">
        <v>0</v>
      </c>
      <c r="AB80" s="68">
        <v>0</v>
      </c>
      <c r="AC80" s="68">
        <v>0</v>
      </c>
      <c r="AD80" s="68">
        <v>0</v>
      </c>
      <c r="AE80" s="90">
        <f>+SUM('POAI 2022 - RANGO'!$P80:$AD80)</f>
        <v>133556000</v>
      </c>
    </row>
    <row r="81" spans="1:31" ht="63.5" thickBot="1" x14ac:dyDescent="0.4">
      <c r="A81" s="89" t="s">
        <v>57</v>
      </c>
      <c r="B81" s="69">
        <v>19</v>
      </c>
      <c r="C81" s="70" t="s">
        <v>58</v>
      </c>
      <c r="D81" s="70" t="s">
        <v>597</v>
      </c>
      <c r="E81" s="71">
        <v>1905</v>
      </c>
      <c r="F81" s="72" t="s">
        <v>630</v>
      </c>
      <c r="G81" s="70" t="s">
        <v>599</v>
      </c>
      <c r="H81" s="72" t="s">
        <v>631</v>
      </c>
      <c r="I81" s="73">
        <v>1905024</v>
      </c>
      <c r="J81" s="74" t="s">
        <v>102</v>
      </c>
      <c r="K81" s="70" t="s">
        <v>632</v>
      </c>
      <c r="L81" s="75">
        <v>190502401</v>
      </c>
      <c r="M81" s="76">
        <v>202068080103</v>
      </c>
      <c r="N81" s="72" t="s">
        <v>602</v>
      </c>
      <c r="O81" s="77">
        <v>1</v>
      </c>
      <c r="P81" s="67">
        <v>0</v>
      </c>
      <c r="Q81" s="68">
        <v>0</v>
      </c>
      <c r="R81" s="68">
        <v>30027336.899999999</v>
      </c>
      <c r="S81" s="68">
        <v>0</v>
      </c>
      <c r="T81" s="68">
        <v>0</v>
      </c>
      <c r="U81" s="68">
        <v>0</v>
      </c>
      <c r="V81" s="68">
        <v>0</v>
      </c>
      <c r="W81" s="68">
        <v>0</v>
      </c>
      <c r="X81" s="68">
        <v>0</v>
      </c>
      <c r="Y81" s="68">
        <v>0</v>
      </c>
      <c r="Z81" s="68">
        <v>0</v>
      </c>
      <c r="AA81" s="68">
        <v>0</v>
      </c>
      <c r="AB81" s="68">
        <v>0</v>
      </c>
      <c r="AC81" s="68">
        <v>0</v>
      </c>
      <c r="AD81" s="68">
        <v>0</v>
      </c>
      <c r="AE81" s="90">
        <f>+SUM('POAI 2022 - RANGO'!$P81:$AD81)</f>
        <v>30027336.899999999</v>
      </c>
    </row>
    <row r="82" spans="1:31" ht="63.5" thickBot="1" x14ac:dyDescent="0.4">
      <c r="A82" s="89" t="s">
        <v>57</v>
      </c>
      <c r="B82" s="69">
        <v>19</v>
      </c>
      <c r="C82" s="70" t="s">
        <v>58</v>
      </c>
      <c r="D82" s="70" t="s">
        <v>597</v>
      </c>
      <c r="E82" s="71">
        <v>1905</v>
      </c>
      <c r="F82" s="72" t="s">
        <v>630</v>
      </c>
      <c r="G82" s="70" t="s">
        <v>599</v>
      </c>
      <c r="H82" s="72" t="s">
        <v>631</v>
      </c>
      <c r="I82" s="73">
        <v>1905024</v>
      </c>
      <c r="J82" s="74" t="s">
        <v>103</v>
      </c>
      <c r="K82" s="70" t="s">
        <v>632</v>
      </c>
      <c r="L82" s="75">
        <v>190502401</v>
      </c>
      <c r="M82" s="76">
        <v>2020680810088</v>
      </c>
      <c r="N82" s="72" t="s">
        <v>605</v>
      </c>
      <c r="O82" s="77">
        <v>1</v>
      </c>
      <c r="P82" s="67">
        <v>16376000</v>
      </c>
      <c r="Q82" s="68">
        <v>0</v>
      </c>
      <c r="R82" s="68">
        <v>0</v>
      </c>
      <c r="S82" s="68">
        <v>0</v>
      </c>
      <c r="T82" s="68">
        <v>0</v>
      </c>
      <c r="U82" s="68">
        <v>0</v>
      </c>
      <c r="V82" s="68">
        <v>0</v>
      </c>
      <c r="W82" s="68">
        <v>0</v>
      </c>
      <c r="X82" s="68">
        <v>0</v>
      </c>
      <c r="Y82" s="68">
        <v>0</v>
      </c>
      <c r="Z82" s="68">
        <v>0</v>
      </c>
      <c r="AA82" s="68">
        <v>0</v>
      </c>
      <c r="AB82" s="68">
        <v>0</v>
      </c>
      <c r="AC82" s="68">
        <v>0</v>
      </c>
      <c r="AD82" s="68">
        <v>0</v>
      </c>
      <c r="AE82" s="90">
        <f>+SUM('POAI 2022 - RANGO'!$P82:$AD82)</f>
        <v>16376000</v>
      </c>
    </row>
    <row r="83" spans="1:31" ht="63.5" thickBot="1" x14ac:dyDescent="0.4">
      <c r="A83" s="89" t="s">
        <v>57</v>
      </c>
      <c r="B83" s="69">
        <v>19</v>
      </c>
      <c r="C83" s="70" t="s">
        <v>58</v>
      </c>
      <c r="D83" s="70" t="s">
        <v>597</v>
      </c>
      <c r="E83" s="71">
        <v>1905</v>
      </c>
      <c r="F83" s="72" t="s">
        <v>630</v>
      </c>
      <c r="G83" s="70" t="s">
        <v>599</v>
      </c>
      <c r="H83" s="72" t="s">
        <v>631</v>
      </c>
      <c r="I83" s="73">
        <v>1905024</v>
      </c>
      <c r="J83" s="74" t="s">
        <v>103</v>
      </c>
      <c r="K83" s="70" t="s">
        <v>632</v>
      </c>
      <c r="L83" s="75">
        <v>190502401</v>
      </c>
      <c r="M83" s="76">
        <v>202068080103</v>
      </c>
      <c r="N83" s="72" t="s">
        <v>602</v>
      </c>
      <c r="O83" s="77">
        <v>1</v>
      </c>
      <c r="P83" s="67">
        <v>0</v>
      </c>
      <c r="Q83" s="68">
        <v>0</v>
      </c>
      <c r="R83" s="68">
        <v>12759429.6</v>
      </c>
      <c r="S83" s="68">
        <v>0</v>
      </c>
      <c r="T83" s="68">
        <v>0</v>
      </c>
      <c r="U83" s="68">
        <v>0</v>
      </c>
      <c r="V83" s="68">
        <v>0</v>
      </c>
      <c r="W83" s="68">
        <v>0</v>
      </c>
      <c r="X83" s="68">
        <v>0</v>
      </c>
      <c r="Y83" s="68">
        <v>0</v>
      </c>
      <c r="Z83" s="68">
        <v>0</v>
      </c>
      <c r="AA83" s="68">
        <v>0</v>
      </c>
      <c r="AB83" s="68">
        <v>0</v>
      </c>
      <c r="AC83" s="68">
        <v>0</v>
      </c>
      <c r="AD83" s="68">
        <v>0</v>
      </c>
      <c r="AE83" s="90">
        <f>+SUM('POAI 2022 - RANGO'!$P83:$AD83)</f>
        <v>12759429.6</v>
      </c>
    </row>
    <row r="84" spans="1:31" ht="63.5" thickBot="1" x14ac:dyDescent="0.4">
      <c r="A84" s="89" t="s">
        <v>57</v>
      </c>
      <c r="B84" s="69">
        <v>19</v>
      </c>
      <c r="C84" s="70" t="s">
        <v>58</v>
      </c>
      <c r="D84" s="70" t="s">
        <v>597</v>
      </c>
      <c r="E84" s="71">
        <v>1905</v>
      </c>
      <c r="F84" s="72" t="s">
        <v>630</v>
      </c>
      <c r="G84" s="70" t="s">
        <v>599</v>
      </c>
      <c r="H84" s="72" t="s">
        <v>631</v>
      </c>
      <c r="I84" s="73">
        <v>1905024</v>
      </c>
      <c r="J84" s="74" t="s">
        <v>104</v>
      </c>
      <c r="K84" s="70" t="s">
        <v>633</v>
      </c>
      <c r="L84" s="75">
        <v>190502400</v>
      </c>
      <c r="M84" s="76">
        <v>2020680810088</v>
      </c>
      <c r="N84" s="72" t="s">
        <v>605</v>
      </c>
      <c r="O84" s="77">
        <v>1</v>
      </c>
      <c r="P84" s="67">
        <v>33656000</v>
      </c>
      <c r="Q84" s="68">
        <v>0</v>
      </c>
      <c r="R84" s="68">
        <v>31980000</v>
      </c>
      <c r="S84" s="68">
        <v>0</v>
      </c>
      <c r="T84" s="68">
        <v>0</v>
      </c>
      <c r="U84" s="68">
        <v>0</v>
      </c>
      <c r="V84" s="68">
        <v>0</v>
      </c>
      <c r="W84" s="68">
        <v>0</v>
      </c>
      <c r="X84" s="68">
        <v>0</v>
      </c>
      <c r="Y84" s="68">
        <v>0</v>
      </c>
      <c r="Z84" s="68">
        <v>0</v>
      </c>
      <c r="AA84" s="68">
        <v>0</v>
      </c>
      <c r="AB84" s="68">
        <v>0</v>
      </c>
      <c r="AC84" s="68">
        <v>0</v>
      </c>
      <c r="AD84" s="68">
        <v>0</v>
      </c>
      <c r="AE84" s="90">
        <f>+SUM('POAI 2022 - RANGO'!$P84:$AD84)</f>
        <v>65636000</v>
      </c>
    </row>
    <row r="85" spans="1:31" ht="63.5" thickBot="1" x14ac:dyDescent="0.4">
      <c r="A85" s="89" t="s">
        <v>57</v>
      </c>
      <c r="B85" s="69">
        <v>19</v>
      </c>
      <c r="C85" s="70" t="s">
        <v>58</v>
      </c>
      <c r="D85" s="70" t="s">
        <v>597</v>
      </c>
      <c r="E85" s="71">
        <v>1905</v>
      </c>
      <c r="F85" s="72" t="s">
        <v>630</v>
      </c>
      <c r="G85" s="70" t="s">
        <v>599</v>
      </c>
      <c r="H85" s="72" t="s">
        <v>631</v>
      </c>
      <c r="I85" s="73">
        <v>1905024</v>
      </c>
      <c r="J85" s="74" t="s">
        <v>105</v>
      </c>
      <c r="K85" s="70" t="s">
        <v>632</v>
      </c>
      <c r="L85" s="75">
        <v>190502401</v>
      </c>
      <c r="M85" s="76">
        <v>2020680810088</v>
      </c>
      <c r="N85" s="72" t="s">
        <v>605</v>
      </c>
      <c r="O85" s="77">
        <v>1</v>
      </c>
      <c r="P85" s="67">
        <v>22616000</v>
      </c>
      <c r="Q85" s="68">
        <v>0</v>
      </c>
      <c r="R85" s="68">
        <v>13240000</v>
      </c>
      <c r="S85" s="68">
        <v>0</v>
      </c>
      <c r="T85" s="68">
        <v>0</v>
      </c>
      <c r="U85" s="68">
        <v>0</v>
      </c>
      <c r="V85" s="68">
        <v>0</v>
      </c>
      <c r="W85" s="68">
        <v>0</v>
      </c>
      <c r="X85" s="68">
        <v>0</v>
      </c>
      <c r="Y85" s="68">
        <v>0</v>
      </c>
      <c r="Z85" s="68">
        <v>0</v>
      </c>
      <c r="AA85" s="68">
        <v>0</v>
      </c>
      <c r="AB85" s="68">
        <v>0</v>
      </c>
      <c r="AC85" s="68">
        <v>0</v>
      </c>
      <c r="AD85" s="68">
        <v>0</v>
      </c>
      <c r="AE85" s="90">
        <f>+SUM('POAI 2022 - RANGO'!$P85:$AD85)</f>
        <v>35856000</v>
      </c>
    </row>
    <row r="86" spans="1:31" ht="63.5" thickBot="1" x14ac:dyDescent="0.4">
      <c r="A86" s="89" t="s">
        <v>57</v>
      </c>
      <c r="B86" s="69">
        <v>19</v>
      </c>
      <c r="C86" s="70" t="s">
        <v>58</v>
      </c>
      <c r="D86" s="70" t="s">
        <v>597</v>
      </c>
      <c r="E86" s="71">
        <v>1905</v>
      </c>
      <c r="F86" s="72" t="s">
        <v>630</v>
      </c>
      <c r="G86" s="70" t="s">
        <v>599</v>
      </c>
      <c r="H86" s="72" t="s">
        <v>631</v>
      </c>
      <c r="I86" s="73">
        <v>1905024</v>
      </c>
      <c r="J86" s="74" t="s">
        <v>105</v>
      </c>
      <c r="K86" s="70" t="s">
        <v>632</v>
      </c>
      <c r="L86" s="75">
        <v>190502401</v>
      </c>
      <c r="M86" s="76">
        <v>202068080103</v>
      </c>
      <c r="N86" s="72" t="s">
        <v>602</v>
      </c>
      <c r="O86" s="77">
        <v>1</v>
      </c>
      <c r="P86" s="67">
        <v>0</v>
      </c>
      <c r="Q86" s="68">
        <v>0</v>
      </c>
      <c r="R86" s="68">
        <v>66642303.829999998</v>
      </c>
      <c r="S86" s="68">
        <v>0</v>
      </c>
      <c r="T86" s="68">
        <v>0</v>
      </c>
      <c r="U86" s="68">
        <v>0</v>
      </c>
      <c r="V86" s="68">
        <v>0</v>
      </c>
      <c r="W86" s="68">
        <v>0</v>
      </c>
      <c r="X86" s="68">
        <v>0</v>
      </c>
      <c r="Y86" s="68">
        <v>0</v>
      </c>
      <c r="Z86" s="68">
        <v>0</v>
      </c>
      <c r="AA86" s="68">
        <v>0</v>
      </c>
      <c r="AB86" s="68">
        <v>0</v>
      </c>
      <c r="AC86" s="68">
        <v>0</v>
      </c>
      <c r="AD86" s="68">
        <v>0</v>
      </c>
      <c r="AE86" s="90">
        <f>+SUM('POAI 2022 - RANGO'!$P86:$AD86)</f>
        <v>66642303.829999998</v>
      </c>
    </row>
    <row r="87" spans="1:31" ht="63.5" thickBot="1" x14ac:dyDescent="0.4">
      <c r="A87" s="89" t="s">
        <v>57</v>
      </c>
      <c r="B87" s="69">
        <v>19</v>
      </c>
      <c r="C87" s="70" t="s">
        <v>58</v>
      </c>
      <c r="D87" s="70" t="s">
        <v>597</v>
      </c>
      <c r="E87" s="71">
        <v>1905</v>
      </c>
      <c r="F87" s="72" t="s">
        <v>630</v>
      </c>
      <c r="G87" s="70" t="s">
        <v>599</v>
      </c>
      <c r="H87" s="72" t="s">
        <v>631</v>
      </c>
      <c r="I87" s="73">
        <v>1905024</v>
      </c>
      <c r="J87" s="74" t="s">
        <v>106</v>
      </c>
      <c r="K87" s="70" t="s">
        <v>633</v>
      </c>
      <c r="L87" s="75">
        <v>190502400</v>
      </c>
      <c r="M87" s="76">
        <v>2020680810088</v>
      </c>
      <c r="N87" s="72" t="s">
        <v>605</v>
      </c>
      <c r="O87" s="77">
        <v>1</v>
      </c>
      <c r="P87" s="67">
        <v>29408000</v>
      </c>
      <c r="Q87" s="68">
        <v>0</v>
      </c>
      <c r="R87" s="68">
        <v>23300000</v>
      </c>
      <c r="S87" s="68">
        <v>0</v>
      </c>
      <c r="T87" s="68">
        <v>0</v>
      </c>
      <c r="U87" s="68">
        <v>0</v>
      </c>
      <c r="V87" s="68">
        <v>0</v>
      </c>
      <c r="W87" s="68">
        <v>0</v>
      </c>
      <c r="X87" s="68">
        <v>0</v>
      </c>
      <c r="Y87" s="68">
        <v>0</v>
      </c>
      <c r="Z87" s="68">
        <v>0</v>
      </c>
      <c r="AA87" s="68">
        <v>0</v>
      </c>
      <c r="AB87" s="68">
        <v>0</v>
      </c>
      <c r="AC87" s="68">
        <v>0</v>
      </c>
      <c r="AD87" s="68">
        <v>0</v>
      </c>
      <c r="AE87" s="90">
        <f>+SUM('POAI 2022 - RANGO'!$P87:$AD87)</f>
        <v>52708000</v>
      </c>
    </row>
    <row r="88" spans="1:31" ht="63.5" thickBot="1" x14ac:dyDescent="0.4">
      <c r="A88" s="89" t="s">
        <v>57</v>
      </c>
      <c r="B88" s="69">
        <v>19</v>
      </c>
      <c r="C88" s="70" t="s">
        <v>58</v>
      </c>
      <c r="D88" s="70" t="s">
        <v>597</v>
      </c>
      <c r="E88" s="71">
        <v>1905</v>
      </c>
      <c r="F88" s="72" t="s">
        <v>630</v>
      </c>
      <c r="G88" s="70" t="s">
        <v>599</v>
      </c>
      <c r="H88" s="72" t="s">
        <v>631</v>
      </c>
      <c r="I88" s="73">
        <v>1905024</v>
      </c>
      <c r="J88" s="74" t="s">
        <v>107</v>
      </c>
      <c r="K88" s="70" t="s">
        <v>633</v>
      </c>
      <c r="L88" s="75">
        <v>190502400</v>
      </c>
      <c r="M88" s="76">
        <v>2020680810088</v>
      </c>
      <c r="N88" s="72" t="s">
        <v>605</v>
      </c>
      <c r="O88" s="77">
        <v>1</v>
      </c>
      <c r="P88" s="67">
        <v>40084303.200000003</v>
      </c>
      <c r="Q88" s="68">
        <v>0</v>
      </c>
      <c r="R88" s="68">
        <v>28283696.800000001</v>
      </c>
      <c r="S88" s="68">
        <v>0</v>
      </c>
      <c r="T88" s="68">
        <v>0</v>
      </c>
      <c r="U88" s="68">
        <v>0</v>
      </c>
      <c r="V88" s="68">
        <v>0</v>
      </c>
      <c r="W88" s="68">
        <v>0</v>
      </c>
      <c r="X88" s="68">
        <v>0</v>
      </c>
      <c r="Y88" s="68">
        <v>0</v>
      </c>
      <c r="Z88" s="68">
        <v>0</v>
      </c>
      <c r="AA88" s="68">
        <v>0</v>
      </c>
      <c r="AB88" s="68">
        <v>0</v>
      </c>
      <c r="AC88" s="68">
        <v>0</v>
      </c>
      <c r="AD88" s="68">
        <v>0</v>
      </c>
      <c r="AE88" s="90">
        <f>+SUM('POAI 2022 - RANGO'!$P88:$AD88)</f>
        <v>68368000</v>
      </c>
    </row>
    <row r="89" spans="1:31" ht="53" thickBot="1" x14ac:dyDescent="0.4">
      <c r="A89" s="89" t="s">
        <v>57</v>
      </c>
      <c r="B89" s="69">
        <v>19</v>
      </c>
      <c r="C89" s="70" t="s">
        <v>58</v>
      </c>
      <c r="D89" s="70" t="s">
        <v>597</v>
      </c>
      <c r="E89" s="71">
        <v>1905</v>
      </c>
      <c r="F89" s="72" t="s">
        <v>634</v>
      </c>
      <c r="G89" s="70" t="s">
        <v>599</v>
      </c>
      <c r="H89" s="72" t="s">
        <v>635</v>
      </c>
      <c r="I89" s="73">
        <v>1905026</v>
      </c>
      <c r="J89" s="74" t="s">
        <v>108</v>
      </c>
      <c r="K89" s="70" t="s">
        <v>636</v>
      </c>
      <c r="L89" s="75">
        <v>190502601</v>
      </c>
      <c r="M89" s="76">
        <v>2020680810088</v>
      </c>
      <c r="N89" s="72" t="s">
        <v>605</v>
      </c>
      <c r="O89" s="77">
        <v>1</v>
      </c>
      <c r="P89" s="67">
        <v>34770000</v>
      </c>
      <c r="Q89" s="68">
        <v>0</v>
      </c>
      <c r="R89" s="68">
        <v>26040000</v>
      </c>
      <c r="S89" s="68">
        <v>0</v>
      </c>
      <c r="T89" s="68">
        <v>0</v>
      </c>
      <c r="U89" s="68">
        <v>0</v>
      </c>
      <c r="V89" s="68">
        <v>0</v>
      </c>
      <c r="W89" s="68">
        <v>0</v>
      </c>
      <c r="X89" s="68">
        <v>0</v>
      </c>
      <c r="Y89" s="68">
        <v>0</v>
      </c>
      <c r="Z89" s="68">
        <v>0</v>
      </c>
      <c r="AA89" s="68">
        <v>0</v>
      </c>
      <c r="AB89" s="68">
        <v>0</v>
      </c>
      <c r="AC89" s="68">
        <v>0</v>
      </c>
      <c r="AD89" s="68">
        <v>0</v>
      </c>
      <c r="AE89" s="90">
        <f>+SUM('POAI 2022 - RANGO'!$P89:$AD89)</f>
        <v>60810000</v>
      </c>
    </row>
    <row r="90" spans="1:31" ht="53" thickBot="1" x14ac:dyDescent="0.4">
      <c r="A90" s="89" t="s">
        <v>57</v>
      </c>
      <c r="B90" s="69">
        <v>19</v>
      </c>
      <c r="C90" s="70" t="s">
        <v>58</v>
      </c>
      <c r="D90" s="70" t="s">
        <v>597</v>
      </c>
      <c r="E90" s="71">
        <v>1905</v>
      </c>
      <c r="F90" s="72" t="s">
        <v>634</v>
      </c>
      <c r="G90" s="70" t="s">
        <v>599</v>
      </c>
      <c r="H90" s="72" t="s">
        <v>635</v>
      </c>
      <c r="I90" s="73">
        <v>1905026</v>
      </c>
      <c r="J90" s="74" t="s">
        <v>108</v>
      </c>
      <c r="K90" s="70" t="s">
        <v>636</v>
      </c>
      <c r="L90" s="75">
        <v>190502601</v>
      </c>
      <c r="M90" s="76">
        <v>202068080103</v>
      </c>
      <c r="N90" s="72" t="s">
        <v>602</v>
      </c>
      <c r="O90" s="77">
        <v>1</v>
      </c>
      <c r="P90" s="67">
        <v>0</v>
      </c>
      <c r="Q90" s="68">
        <v>0</v>
      </c>
      <c r="R90" s="68">
        <v>49076773.68</v>
      </c>
      <c r="S90" s="68">
        <v>0</v>
      </c>
      <c r="T90" s="68">
        <v>0</v>
      </c>
      <c r="U90" s="68">
        <v>0</v>
      </c>
      <c r="V90" s="68">
        <v>0</v>
      </c>
      <c r="W90" s="68">
        <v>0</v>
      </c>
      <c r="X90" s="68">
        <v>0</v>
      </c>
      <c r="Y90" s="68">
        <v>0</v>
      </c>
      <c r="Z90" s="68">
        <v>0</v>
      </c>
      <c r="AA90" s="68">
        <v>0</v>
      </c>
      <c r="AB90" s="68">
        <v>0</v>
      </c>
      <c r="AC90" s="68">
        <v>0</v>
      </c>
      <c r="AD90" s="68">
        <v>0</v>
      </c>
      <c r="AE90" s="90">
        <f>+SUM('POAI 2022 - RANGO'!$P90:$AD90)</f>
        <v>49076773.68</v>
      </c>
    </row>
    <row r="91" spans="1:31" ht="53" thickBot="1" x14ac:dyDescent="0.4">
      <c r="A91" s="89" t="s">
        <v>57</v>
      </c>
      <c r="B91" s="69">
        <v>19</v>
      </c>
      <c r="C91" s="70" t="s">
        <v>58</v>
      </c>
      <c r="D91" s="70" t="s">
        <v>597</v>
      </c>
      <c r="E91" s="71">
        <v>1905</v>
      </c>
      <c r="F91" s="72" t="s">
        <v>634</v>
      </c>
      <c r="G91" s="70" t="s">
        <v>599</v>
      </c>
      <c r="H91" s="72" t="s">
        <v>637</v>
      </c>
      <c r="I91" s="73">
        <v>1905027</v>
      </c>
      <c r="J91" s="74" t="s">
        <v>109</v>
      </c>
      <c r="K91" s="70" t="s">
        <v>638</v>
      </c>
      <c r="L91" s="75">
        <v>190502701</v>
      </c>
      <c r="M91" s="76">
        <v>2020680810088</v>
      </c>
      <c r="N91" s="72" t="s">
        <v>605</v>
      </c>
      <c r="O91" s="77">
        <v>1</v>
      </c>
      <c r="P91" s="67">
        <v>22320000</v>
      </c>
      <c r="Q91" s="68">
        <v>0</v>
      </c>
      <c r="R91" s="68">
        <v>19170261.600000001</v>
      </c>
      <c r="S91" s="68">
        <v>0</v>
      </c>
      <c r="T91" s="68">
        <v>0</v>
      </c>
      <c r="U91" s="68">
        <v>0</v>
      </c>
      <c r="V91" s="68">
        <v>0</v>
      </c>
      <c r="W91" s="68">
        <v>0</v>
      </c>
      <c r="X91" s="68">
        <v>0</v>
      </c>
      <c r="Y91" s="68">
        <v>0</v>
      </c>
      <c r="Z91" s="68">
        <v>0</v>
      </c>
      <c r="AA91" s="68">
        <v>0</v>
      </c>
      <c r="AB91" s="68">
        <v>0</v>
      </c>
      <c r="AC91" s="68">
        <v>0</v>
      </c>
      <c r="AD91" s="68">
        <v>0</v>
      </c>
      <c r="AE91" s="90">
        <f>+SUM('POAI 2022 - RANGO'!$P91:$AD91)</f>
        <v>41490261.600000001</v>
      </c>
    </row>
    <row r="92" spans="1:31" ht="53" thickBot="1" x14ac:dyDescent="0.4">
      <c r="A92" s="89" t="s">
        <v>57</v>
      </c>
      <c r="B92" s="69">
        <v>19</v>
      </c>
      <c r="C92" s="70" t="s">
        <v>58</v>
      </c>
      <c r="D92" s="70" t="s">
        <v>597</v>
      </c>
      <c r="E92" s="71">
        <v>1905</v>
      </c>
      <c r="F92" s="72" t="s">
        <v>634</v>
      </c>
      <c r="G92" s="70" t="s">
        <v>599</v>
      </c>
      <c r="H92" s="72" t="s">
        <v>637</v>
      </c>
      <c r="I92" s="73">
        <v>1905027</v>
      </c>
      <c r="J92" s="74" t="s">
        <v>109</v>
      </c>
      <c r="K92" s="70" t="s">
        <v>638</v>
      </c>
      <c r="L92" s="75">
        <v>190502701</v>
      </c>
      <c r="M92" s="76">
        <v>202068080103</v>
      </c>
      <c r="N92" s="72" t="s">
        <v>602</v>
      </c>
      <c r="O92" s="77">
        <v>1</v>
      </c>
      <c r="P92" s="67">
        <v>0</v>
      </c>
      <c r="Q92" s="68">
        <v>0</v>
      </c>
      <c r="R92" s="68">
        <v>13989076.09</v>
      </c>
      <c r="S92" s="68">
        <v>0</v>
      </c>
      <c r="T92" s="68">
        <v>0</v>
      </c>
      <c r="U92" s="68">
        <v>0</v>
      </c>
      <c r="V92" s="68">
        <v>0</v>
      </c>
      <c r="W92" s="68">
        <v>0</v>
      </c>
      <c r="X92" s="68">
        <v>0</v>
      </c>
      <c r="Y92" s="68">
        <v>0</v>
      </c>
      <c r="Z92" s="68">
        <v>0</v>
      </c>
      <c r="AA92" s="68">
        <v>0</v>
      </c>
      <c r="AB92" s="68">
        <v>0</v>
      </c>
      <c r="AC92" s="68">
        <v>0</v>
      </c>
      <c r="AD92" s="68">
        <v>0</v>
      </c>
      <c r="AE92" s="90">
        <f>+SUM('POAI 2022 - RANGO'!$P92:$AD92)</f>
        <v>13989076.09</v>
      </c>
    </row>
    <row r="93" spans="1:31" ht="53" thickBot="1" x14ac:dyDescent="0.4">
      <c r="A93" s="89" t="s">
        <v>57</v>
      </c>
      <c r="B93" s="69">
        <v>19</v>
      </c>
      <c r="C93" s="70" t="s">
        <v>58</v>
      </c>
      <c r="D93" s="70" t="s">
        <v>597</v>
      </c>
      <c r="E93" s="71">
        <v>1905</v>
      </c>
      <c r="F93" s="72" t="s">
        <v>634</v>
      </c>
      <c r="G93" s="70" t="s">
        <v>599</v>
      </c>
      <c r="H93" s="72" t="s">
        <v>635</v>
      </c>
      <c r="I93" s="73">
        <v>1905026</v>
      </c>
      <c r="J93" s="74" t="s">
        <v>110</v>
      </c>
      <c r="K93" s="70" t="s">
        <v>636</v>
      </c>
      <c r="L93" s="75">
        <v>190502601</v>
      </c>
      <c r="M93" s="76">
        <v>2020680810088</v>
      </c>
      <c r="N93" s="72" t="s">
        <v>605</v>
      </c>
      <c r="O93" s="77">
        <v>1</v>
      </c>
      <c r="P93" s="67">
        <v>15414000</v>
      </c>
      <c r="Q93" s="68">
        <v>0</v>
      </c>
      <c r="R93" s="68">
        <v>7016000</v>
      </c>
      <c r="S93" s="68">
        <v>0</v>
      </c>
      <c r="T93" s="68">
        <v>0</v>
      </c>
      <c r="U93" s="68">
        <v>0</v>
      </c>
      <c r="V93" s="68">
        <v>0</v>
      </c>
      <c r="W93" s="68">
        <v>0</v>
      </c>
      <c r="X93" s="68">
        <v>0</v>
      </c>
      <c r="Y93" s="68">
        <v>0</v>
      </c>
      <c r="Z93" s="68">
        <v>0</v>
      </c>
      <c r="AA93" s="68">
        <v>0</v>
      </c>
      <c r="AB93" s="68">
        <v>0</v>
      </c>
      <c r="AC93" s="68">
        <v>0</v>
      </c>
      <c r="AD93" s="68">
        <v>0</v>
      </c>
      <c r="AE93" s="90">
        <f>+SUM('POAI 2022 - RANGO'!$P93:$AD93)</f>
        <v>22430000</v>
      </c>
    </row>
    <row r="94" spans="1:31" ht="53" thickBot="1" x14ac:dyDescent="0.4">
      <c r="A94" s="89" t="s">
        <v>57</v>
      </c>
      <c r="B94" s="69">
        <v>19</v>
      </c>
      <c r="C94" s="70" t="s">
        <v>58</v>
      </c>
      <c r="D94" s="70" t="s">
        <v>597</v>
      </c>
      <c r="E94" s="71">
        <v>1905</v>
      </c>
      <c r="F94" s="72" t="s">
        <v>634</v>
      </c>
      <c r="G94" s="70" t="s">
        <v>599</v>
      </c>
      <c r="H94" s="72" t="s">
        <v>635</v>
      </c>
      <c r="I94" s="73">
        <v>1905026</v>
      </c>
      <c r="J94" s="74" t="s">
        <v>110</v>
      </c>
      <c r="K94" s="70" t="s">
        <v>636</v>
      </c>
      <c r="L94" s="75">
        <v>190502601</v>
      </c>
      <c r="M94" s="76">
        <v>202068080103</v>
      </c>
      <c r="N94" s="72" t="s">
        <v>602</v>
      </c>
      <c r="O94" s="77">
        <v>1</v>
      </c>
      <c r="P94" s="67">
        <v>0</v>
      </c>
      <c r="Q94" s="68">
        <v>0</v>
      </c>
      <c r="R94" s="68">
        <v>73165586.329999998</v>
      </c>
      <c r="S94" s="68">
        <v>0</v>
      </c>
      <c r="T94" s="68">
        <v>0</v>
      </c>
      <c r="U94" s="68">
        <v>0</v>
      </c>
      <c r="V94" s="68">
        <v>0</v>
      </c>
      <c r="W94" s="68">
        <v>0</v>
      </c>
      <c r="X94" s="68">
        <v>0</v>
      </c>
      <c r="Y94" s="68">
        <v>0</v>
      </c>
      <c r="Z94" s="68">
        <v>0</v>
      </c>
      <c r="AA94" s="68">
        <v>0</v>
      </c>
      <c r="AB94" s="68">
        <v>0</v>
      </c>
      <c r="AC94" s="68">
        <v>0</v>
      </c>
      <c r="AD94" s="68">
        <v>0</v>
      </c>
      <c r="AE94" s="90">
        <f>+SUM('POAI 2022 - RANGO'!$P94:$AD94)</f>
        <v>73165586.329999998</v>
      </c>
    </row>
    <row r="95" spans="1:31" ht="63.5" thickBot="1" x14ac:dyDescent="0.4">
      <c r="A95" s="89" t="s">
        <v>57</v>
      </c>
      <c r="B95" s="69">
        <v>19</v>
      </c>
      <c r="C95" s="70" t="s">
        <v>58</v>
      </c>
      <c r="D95" s="70" t="s">
        <v>597</v>
      </c>
      <c r="E95" s="71">
        <v>1905</v>
      </c>
      <c r="F95" s="72" t="s">
        <v>634</v>
      </c>
      <c r="G95" s="70" t="s">
        <v>599</v>
      </c>
      <c r="H95" s="72" t="s">
        <v>635</v>
      </c>
      <c r="I95" s="73">
        <v>1905026</v>
      </c>
      <c r="J95" s="74" t="s">
        <v>111</v>
      </c>
      <c r="K95" s="70" t="s">
        <v>636</v>
      </c>
      <c r="L95" s="75">
        <v>190502601</v>
      </c>
      <c r="M95" s="76">
        <v>2020680810088</v>
      </c>
      <c r="N95" s="72" t="s">
        <v>605</v>
      </c>
      <c r="O95" s="77">
        <v>1</v>
      </c>
      <c r="P95" s="67">
        <v>13094000</v>
      </c>
      <c r="Q95" s="68">
        <v>0</v>
      </c>
      <c r="R95" s="68">
        <v>17216000</v>
      </c>
      <c r="S95" s="68">
        <v>0</v>
      </c>
      <c r="T95" s="68">
        <v>0</v>
      </c>
      <c r="U95" s="68">
        <v>0</v>
      </c>
      <c r="V95" s="68">
        <v>0</v>
      </c>
      <c r="W95" s="68">
        <v>0</v>
      </c>
      <c r="X95" s="68">
        <v>0</v>
      </c>
      <c r="Y95" s="68">
        <v>0</v>
      </c>
      <c r="Z95" s="68">
        <v>0</v>
      </c>
      <c r="AA95" s="68">
        <v>0</v>
      </c>
      <c r="AB95" s="68">
        <v>0</v>
      </c>
      <c r="AC95" s="68">
        <v>0</v>
      </c>
      <c r="AD95" s="68">
        <v>0</v>
      </c>
      <c r="AE95" s="90">
        <f>+SUM('POAI 2022 - RANGO'!$P95:$AD95)</f>
        <v>30310000</v>
      </c>
    </row>
    <row r="96" spans="1:31" ht="63.5" thickBot="1" x14ac:dyDescent="0.4">
      <c r="A96" s="89" t="s">
        <v>57</v>
      </c>
      <c r="B96" s="69">
        <v>19</v>
      </c>
      <c r="C96" s="70" t="s">
        <v>58</v>
      </c>
      <c r="D96" s="70" t="s">
        <v>597</v>
      </c>
      <c r="E96" s="71">
        <v>1905</v>
      </c>
      <c r="F96" s="72" t="s">
        <v>634</v>
      </c>
      <c r="G96" s="70" t="s">
        <v>599</v>
      </c>
      <c r="H96" s="72" t="s">
        <v>635</v>
      </c>
      <c r="I96" s="73">
        <v>1905026</v>
      </c>
      <c r="J96" s="74" t="s">
        <v>111</v>
      </c>
      <c r="K96" s="70" t="s">
        <v>636</v>
      </c>
      <c r="L96" s="75">
        <v>190502601</v>
      </c>
      <c r="M96" s="76">
        <v>202068080103</v>
      </c>
      <c r="N96" s="72" t="s">
        <v>602</v>
      </c>
      <c r="O96" s="77">
        <v>1</v>
      </c>
      <c r="P96" s="67">
        <v>0</v>
      </c>
      <c r="Q96" s="68">
        <v>0</v>
      </c>
      <c r="R96" s="68">
        <v>10831601.52</v>
      </c>
      <c r="S96" s="68">
        <v>0</v>
      </c>
      <c r="T96" s="68">
        <v>0</v>
      </c>
      <c r="U96" s="68">
        <v>0</v>
      </c>
      <c r="V96" s="68">
        <v>0</v>
      </c>
      <c r="W96" s="68">
        <v>0</v>
      </c>
      <c r="X96" s="68">
        <v>0</v>
      </c>
      <c r="Y96" s="68">
        <v>0</v>
      </c>
      <c r="Z96" s="68">
        <v>0</v>
      </c>
      <c r="AA96" s="68">
        <v>0</v>
      </c>
      <c r="AB96" s="68">
        <v>0</v>
      </c>
      <c r="AC96" s="68">
        <v>0</v>
      </c>
      <c r="AD96" s="68">
        <v>0</v>
      </c>
      <c r="AE96" s="90">
        <f>+SUM('POAI 2022 - RANGO'!$P96:$AD96)</f>
        <v>10831601.52</v>
      </c>
    </row>
    <row r="97" spans="1:31" ht="53" thickBot="1" x14ac:dyDescent="0.4">
      <c r="A97" s="89" t="s">
        <v>57</v>
      </c>
      <c r="B97" s="69">
        <v>19</v>
      </c>
      <c r="C97" s="70" t="s">
        <v>58</v>
      </c>
      <c r="D97" s="70" t="s">
        <v>597</v>
      </c>
      <c r="E97" s="71">
        <v>1905</v>
      </c>
      <c r="F97" s="72" t="s">
        <v>634</v>
      </c>
      <c r="G97" s="70" t="s">
        <v>599</v>
      </c>
      <c r="H97" s="72" t="s">
        <v>635</v>
      </c>
      <c r="I97" s="73">
        <v>1905026</v>
      </c>
      <c r="J97" s="74" t="s">
        <v>112</v>
      </c>
      <c r="K97" s="70" t="s">
        <v>636</v>
      </c>
      <c r="L97" s="75">
        <v>190502601</v>
      </c>
      <c r="M97" s="76">
        <v>2020680810088</v>
      </c>
      <c r="N97" s="72" t="s">
        <v>605</v>
      </c>
      <c r="O97" s="77">
        <v>1</v>
      </c>
      <c r="P97" s="67">
        <v>14174000</v>
      </c>
      <c r="Q97" s="68">
        <v>0</v>
      </c>
      <c r="R97" s="68">
        <v>11656000</v>
      </c>
      <c r="S97" s="68">
        <v>0</v>
      </c>
      <c r="T97" s="68">
        <v>0</v>
      </c>
      <c r="U97" s="68">
        <v>0</v>
      </c>
      <c r="V97" s="68">
        <v>0</v>
      </c>
      <c r="W97" s="68">
        <v>0</v>
      </c>
      <c r="X97" s="68">
        <v>0</v>
      </c>
      <c r="Y97" s="68">
        <v>0</v>
      </c>
      <c r="Z97" s="68">
        <v>0</v>
      </c>
      <c r="AA97" s="68">
        <v>0</v>
      </c>
      <c r="AB97" s="68">
        <v>0</v>
      </c>
      <c r="AC97" s="68">
        <v>0</v>
      </c>
      <c r="AD97" s="68">
        <v>0</v>
      </c>
      <c r="AE97" s="90">
        <f>+SUM('POAI 2022 - RANGO'!$P97:$AD97)</f>
        <v>25830000</v>
      </c>
    </row>
    <row r="98" spans="1:31" ht="53" thickBot="1" x14ac:dyDescent="0.4">
      <c r="A98" s="89" t="s">
        <v>57</v>
      </c>
      <c r="B98" s="69">
        <v>19</v>
      </c>
      <c r="C98" s="70" t="s">
        <v>58</v>
      </c>
      <c r="D98" s="70" t="s">
        <v>597</v>
      </c>
      <c r="E98" s="71">
        <v>1905</v>
      </c>
      <c r="F98" s="72" t="s">
        <v>634</v>
      </c>
      <c r="G98" s="70" t="s">
        <v>599</v>
      </c>
      <c r="H98" s="72" t="s">
        <v>635</v>
      </c>
      <c r="I98" s="73">
        <v>1905026</v>
      </c>
      <c r="J98" s="74" t="s">
        <v>112</v>
      </c>
      <c r="K98" s="70" t="s">
        <v>636</v>
      </c>
      <c r="L98" s="75">
        <v>190502601</v>
      </c>
      <c r="M98" s="76">
        <v>202068080103</v>
      </c>
      <c r="N98" s="72" t="s">
        <v>602</v>
      </c>
      <c r="O98" s="77">
        <v>1</v>
      </c>
      <c r="P98" s="67">
        <v>0</v>
      </c>
      <c r="Q98" s="68">
        <v>0</v>
      </c>
      <c r="R98" s="68">
        <v>38245172.159999996</v>
      </c>
      <c r="S98" s="68">
        <v>0</v>
      </c>
      <c r="T98" s="68">
        <v>0</v>
      </c>
      <c r="U98" s="68">
        <v>0</v>
      </c>
      <c r="V98" s="68">
        <v>0</v>
      </c>
      <c r="W98" s="68">
        <v>0</v>
      </c>
      <c r="X98" s="68">
        <v>0</v>
      </c>
      <c r="Y98" s="68">
        <v>0</v>
      </c>
      <c r="Z98" s="68">
        <v>0</v>
      </c>
      <c r="AA98" s="68">
        <v>0</v>
      </c>
      <c r="AB98" s="68">
        <v>0</v>
      </c>
      <c r="AC98" s="68">
        <v>0</v>
      </c>
      <c r="AD98" s="68">
        <v>0</v>
      </c>
      <c r="AE98" s="90">
        <f>+SUM('POAI 2022 - RANGO'!$P98:$AD98)</f>
        <v>38245172.159999996</v>
      </c>
    </row>
    <row r="99" spans="1:31" ht="53" thickBot="1" x14ac:dyDescent="0.4">
      <c r="A99" s="89" t="s">
        <v>57</v>
      </c>
      <c r="B99" s="69">
        <v>19</v>
      </c>
      <c r="C99" s="70" t="s">
        <v>58</v>
      </c>
      <c r="D99" s="70" t="s">
        <v>597</v>
      </c>
      <c r="E99" s="71">
        <v>1905</v>
      </c>
      <c r="F99" s="72" t="s">
        <v>634</v>
      </c>
      <c r="G99" s="70" t="s">
        <v>599</v>
      </c>
      <c r="H99" s="72" t="s">
        <v>635</v>
      </c>
      <c r="I99" s="73">
        <v>1905026</v>
      </c>
      <c r="J99" s="74" t="s">
        <v>113</v>
      </c>
      <c r="K99" s="70" t="s">
        <v>636</v>
      </c>
      <c r="L99" s="75">
        <v>190502601</v>
      </c>
      <c r="M99" s="76">
        <v>2020680810088</v>
      </c>
      <c r="N99" s="72" t="s">
        <v>605</v>
      </c>
      <c r="O99" s="77">
        <v>1</v>
      </c>
      <c r="P99" s="67">
        <v>1654000</v>
      </c>
      <c r="Q99" s="68">
        <v>0</v>
      </c>
      <c r="R99" s="68">
        <v>5336000</v>
      </c>
      <c r="S99" s="68">
        <v>0</v>
      </c>
      <c r="T99" s="68">
        <v>0</v>
      </c>
      <c r="U99" s="68">
        <v>0</v>
      </c>
      <c r="V99" s="68">
        <v>0</v>
      </c>
      <c r="W99" s="68">
        <v>0</v>
      </c>
      <c r="X99" s="68">
        <v>0</v>
      </c>
      <c r="Y99" s="68">
        <v>0</v>
      </c>
      <c r="Z99" s="68">
        <v>0</v>
      </c>
      <c r="AA99" s="68">
        <v>0</v>
      </c>
      <c r="AB99" s="68">
        <v>0</v>
      </c>
      <c r="AC99" s="68">
        <v>0</v>
      </c>
      <c r="AD99" s="68">
        <v>0</v>
      </c>
      <c r="AE99" s="90">
        <f>+SUM('POAI 2022 - RANGO'!$P99:$AD99)</f>
        <v>6990000</v>
      </c>
    </row>
    <row r="100" spans="1:31" ht="53" thickBot="1" x14ac:dyDescent="0.4">
      <c r="A100" s="89" t="s">
        <v>57</v>
      </c>
      <c r="B100" s="69">
        <v>19</v>
      </c>
      <c r="C100" s="70" t="s">
        <v>58</v>
      </c>
      <c r="D100" s="70" t="s">
        <v>597</v>
      </c>
      <c r="E100" s="71">
        <v>1905</v>
      </c>
      <c r="F100" s="72" t="s">
        <v>634</v>
      </c>
      <c r="G100" s="70" t="s">
        <v>599</v>
      </c>
      <c r="H100" s="72" t="s">
        <v>635</v>
      </c>
      <c r="I100" s="73">
        <v>1905026</v>
      </c>
      <c r="J100" s="74" t="s">
        <v>113</v>
      </c>
      <c r="K100" s="70" t="s">
        <v>636</v>
      </c>
      <c r="L100" s="75">
        <v>190502601</v>
      </c>
      <c r="M100" s="76">
        <v>202068080103</v>
      </c>
      <c r="N100" s="72" t="s">
        <v>602</v>
      </c>
      <c r="O100" s="77">
        <v>1</v>
      </c>
      <c r="P100" s="67">
        <v>0</v>
      </c>
      <c r="Q100" s="68">
        <v>0</v>
      </c>
      <c r="R100" s="68">
        <v>24951459.059999999</v>
      </c>
      <c r="S100" s="68">
        <v>0</v>
      </c>
      <c r="T100" s="68">
        <v>0</v>
      </c>
      <c r="U100" s="68">
        <v>0</v>
      </c>
      <c r="V100" s="68">
        <v>0</v>
      </c>
      <c r="W100" s="68">
        <v>0</v>
      </c>
      <c r="X100" s="68">
        <v>0</v>
      </c>
      <c r="Y100" s="68">
        <v>0</v>
      </c>
      <c r="Z100" s="68">
        <v>0</v>
      </c>
      <c r="AA100" s="68">
        <v>0</v>
      </c>
      <c r="AB100" s="68">
        <v>0</v>
      </c>
      <c r="AC100" s="68">
        <v>0</v>
      </c>
      <c r="AD100" s="68">
        <v>0</v>
      </c>
      <c r="AE100" s="90">
        <f>+SUM('POAI 2022 - RANGO'!$P100:$AD100)</f>
        <v>24951459.059999999</v>
      </c>
    </row>
    <row r="101" spans="1:31" ht="53" thickBot="1" x14ac:dyDescent="0.4">
      <c r="A101" s="89" t="s">
        <v>57</v>
      </c>
      <c r="B101" s="69">
        <v>19</v>
      </c>
      <c r="C101" s="70" t="s">
        <v>58</v>
      </c>
      <c r="D101" s="70" t="s">
        <v>597</v>
      </c>
      <c r="E101" s="71">
        <v>1905</v>
      </c>
      <c r="F101" s="72" t="s">
        <v>634</v>
      </c>
      <c r="G101" s="70" t="s">
        <v>599</v>
      </c>
      <c r="H101" s="72" t="s">
        <v>639</v>
      </c>
      <c r="I101" s="73">
        <v>1905029</v>
      </c>
      <c r="J101" s="74" t="s">
        <v>114</v>
      </c>
      <c r="K101" s="70" t="s">
        <v>640</v>
      </c>
      <c r="L101" s="75">
        <v>190502901</v>
      </c>
      <c r="M101" s="76">
        <v>2020680810088</v>
      </c>
      <c r="N101" s="72" t="s">
        <v>605</v>
      </c>
      <c r="O101" s="77">
        <v>1</v>
      </c>
      <c r="P101" s="67">
        <v>27120000</v>
      </c>
      <c r="Q101" s="68">
        <v>0</v>
      </c>
      <c r="R101" s="68">
        <v>4800000</v>
      </c>
      <c r="S101" s="68">
        <v>0</v>
      </c>
      <c r="T101" s="68">
        <v>0</v>
      </c>
      <c r="U101" s="68">
        <v>0</v>
      </c>
      <c r="V101" s="68">
        <v>0</v>
      </c>
      <c r="W101" s="68">
        <v>0</v>
      </c>
      <c r="X101" s="68">
        <v>0</v>
      </c>
      <c r="Y101" s="68">
        <v>0</v>
      </c>
      <c r="Z101" s="68">
        <v>0</v>
      </c>
      <c r="AA101" s="68">
        <v>0</v>
      </c>
      <c r="AB101" s="68">
        <v>0</v>
      </c>
      <c r="AC101" s="68">
        <v>0</v>
      </c>
      <c r="AD101" s="68">
        <v>0</v>
      </c>
      <c r="AE101" s="90">
        <f>+SUM('POAI 2022 - RANGO'!$P101:$AD101)</f>
        <v>31920000</v>
      </c>
    </row>
    <row r="102" spans="1:31" ht="53" thickBot="1" x14ac:dyDescent="0.4">
      <c r="A102" s="89" t="s">
        <v>57</v>
      </c>
      <c r="B102" s="69">
        <v>19</v>
      </c>
      <c r="C102" s="70" t="s">
        <v>58</v>
      </c>
      <c r="D102" s="70" t="s">
        <v>597</v>
      </c>
      <c r="E102" s="71">
        <v>1905</v>
      </c>
      <c r="F102" s="72" t="s">
        <v>634</v>
      </c>
      <c r="G102" s="70" t="s">
        <v>599</v>
      </c>
      <c r="H102" s="72" t="s">
        <v>627</v>
      </c>
      <c r="I102" s="73">
        <v>1905014</v>
      </c>
      <c r="J102" s="74" t="s">
        <v>115</v>
      </c>
      <c r="K102" s="70" t="s">
        <v>628</v>
      </c>
      <c r="L102" s="75">
        <v>190501400</v>
      </c>
      <c r="M102" s="76">
        <v>2020680810088</v>
      </c>
      <c r="N102" s="72" t="s">
        <v>605</v>
      </c>
      <c r="O102" s="77">
        <v>1</v>
      </c>
      <c r="P102" s="67">
        <v>11400000</v>
      </c>
      <c r="Q102" s="68">
        <v>0</v>
      </c>
      <c r="R102" s="68">
        <v>11800000</v>
      </c>
      <c r="S102" s="68">
        <v>0</v>
      </c>
      <c r="T102" s="68">
        <v>0</v>
      </c>
      <c r="U102" s="68">
        <v>0</v>
      </c>
      <c r="V102" s="68">
        <v>0</v>
      </c>
      <c r="W102" s="68">
        <v>0</v>
      </c>
      <c r="X102" s="68">
        <v>0</v>
      </c>
      <c r="Y102" s="68">
        <v>0</v>
      </c>
      <c r="Z102" s="68">
        <v>0</v>
      </c>
      <c r="AA102" s="68">
        <v>0</v>
      </c>
      <c r="AB102" s="68">
        <v>0</v>
      </c>
      <c r="AC102" s="68">
        <v>0</v>
      </c>
      <c r="AD102" s="68">
        <v>0</v>
      </c>
      <c r="AE102" s="90">
        <f>+SUM('POAI 2022 - RANGO'!$P102:$AD102)</f>
        <v>23200000</v>
      </c>
    </row>
    <row r="103" spans="1:31" ht="53" thickBot="1" x14ac:dyDescent="0.4">
      <c r="A103" s="89" t="s">
        <v>57</v>
      </c>
      <c r="B103" s="69">
        <v>19</v>
      </c>
      <c r="C103" s="70" t="s">
        <v>58</v>
      </c>
      <c r="D103" s="70" t="s">
        <v>597</v>
      </c>
      <c r="E103" s="71">
        <v>1905</v>
      </c>
      <c r="F103" s="72" t="s">
        <v>634</v>
      </c>
      <c r="G103" s="70" t="s">
        <v>599</v>
      </c>
      <c r="H103" s="72" t="s">
        <v>635</v>
      </c>
      <c r="I103" s="73">
        <v>1905026</v>
      </c>
      <c r="J103" s="74" t="s">
        <v>116</v>
      </c>
      <c r="K103" s="70" t="s">
        <v>641</v>
      </c>
      <c r="L103" s="75">
        <v>190502600</v>
      </c>
      <c r="M103" s="76">
        <v>2020680810088</v>
      </c>
      <c r="N103" s="72" t="s">
        <v>605</v>
      </c>
      <c r="O103" s="77">
        <v>1</v>
      </c>
      <c r="P103" s="67">
        <v>1654000</v>
      </c>
      <c r="Q103" s="68">
        <v>0</v>
      </c>
      <c r="R103" s="68">
        <v>5336000</v>
      </c>
      <c r="S103" s="68">
        <v>0</v>
      </c>
      <c r="T103" s="68">
        <v>0</v>
      </c>
      <c r="U103" s="68">
        <v>0</v>
      </c>
      <c r="V103" s="68">
        <v>0</v>
      </c>
      <c r="W103" s="68">
        <v>0</v>
      </c>
      <c r="X103" s="68">
        <v>0</v>
      </c>
      <c r="Y103" s="68">
        <v>0</v>
      </c>
      <c r="Z103" s="68">
        <v>0</v>
      </c>
      <c r="AA103" s="68">
        <v>0</v>
      </c>
      <c r="AB103" s="68">
        <v>0</v>
      </c>
      <c r="AC103" s="68">
        <v>0</v>
      </c>
      <c r="AD103" s="68">
        <v>0</v>
      </c>
      <c r="AE103" s="90">
        <f>+SUM('POAI 2022 - RANGO'!$P103:$AD103)</f>
        <v>6990000</v>
      </c>
    </row>
    <row r="104" spans="1:31" ht="53" thickBot="1" x14ac:dyDescent="0.4">
      <c r="A104" s="89" t="s">
        <v>57</v>
      </c>
      <c r="B104" s="69">
        <v>19</v>
      </c>
      <c r="C104" s="70" t="s">
        <v>117</v>
      </c>
      <c r="D104" s="70" t="s">
        <v>642</v>
      </c>
      <c r="E104" s="71">
        <v>1906</v>
      </c>
      <c r="F104" s="72" t="s">
        <v>643</v>
      </c>
      <c r="G104" s="70" t="s">
        <v>599</v>
      </c>
      <c r="H104" s="72" t="s">
        <v>644</v>
      </c>
      <c r="I104" s="73">
        <v>1906004</v>
      </c>
      <c r="J104" s="74" t="s">
        <v>645</v>
      </c>
      <c r="K104" s="70" t="s">
        <v>646</v>
      </c>
      <c r="L104" s="75">
        <v>190600400</v>
      </c>
      <c r="M104" s="76">
        <v>2020680810095</v>
      </c>
      <c r="N104" s="72" t="s">
        <v>647</v>
      </c>
      <c r="O104" s="77">
        <v>1</v>
      </c>
      <c r="P104" s="67">
        <v>54412534.810000002</v>
      </c>
      <c r="Q104" s="68">
        <v>0</v>
      </c>
      <c r="R104" s="68">
        <v>0</v>
      </c>
      <c r="S104" s="68">
        <v>0</v>
      </c>
      <c r="T104" s="68">
        <v>0</v>
      </c>
      <c r="U104" s="68">
        <v>0</v>
      </c>
      <c r="V104" s="68">
        <v>0</v>
      </c>
      <c r="W104" s="68">
        <v>0</v>
      </c>
      <c r="X104" s="68">
        <v>0</v>
      </c>
      <c r="Y104" s="68">
        <v>0</v>
      </c>
      <c r="Z104" s="68">
        <v>0</v>
      </c>
      <c r="AA104" s="68">
        <v>0</v>
      </c>
      <c r="AB104" s="68">
        <v>0</v>
      </c>
      <c r="AC104" s="68">
        <v>0</v>
      </c>
      <c r="AD104" s="68">
        <v>0</v>
      </c>
      <c r="AE104" s="90">
        <f>+SUM('POAI 2022 - RANGO'!$P104:$AD104)</f>
        <v>54412534.810000002</v>
      </c>
    </row>
    <row r="105" spans="1:31" ht="53" thickBot="1" x14ac:dyDescent="0.4">
      <c r="A105" s="89" t="s">
        <v>57</v>
      </c>
      <c r="B105" s="69">
        <v>19</v>
      </c>
      <c r="C105" s="70" t="s">
        <v>122</v>
      </c>
      <c r="D105" s="70" t="s">
        <v>642</v>
      </c>
      <c r="E105" s="71">
        <v>1906</v>
      </c>
      <c r="F105" s="72" t="s">
        <v>643</v>
      </c>
      <c r="G105" s="70" t="s">
        <v>599</v>
      </c>
      <c r="H105" s="72" t="s">
        <v>644</v>
      </c>
      <c r="I105" s="73">
        <v>1906004</v>
      </c>
      <c r="J105" s="74" t="s">
        <v>645</v>
      </c>
      <c r="K105" s="70" t="s">
        <v>646</v>
      </c>
      <c r="L105" s="75">
        <v>190600400</v>
      </c>
      <c r="M105" s="76">
        <v>2020680810095</v>
      </c>
      <c r="N105" s="72" t="s">
        <v>647</v>
      </c>
      <c r="O105" s="77">
        <v>1</v>
      </c>
      <c r="P105" s="67">
        <v>67929000</v>
      </c>
      <c r="Q105" s="68">
        <v>0</v>
      </c>
      <c r="R105" s="68">
        <v>0</v>
      </c>
      <c r="S105" s="68">
        <v>0</v>
      </c>
      <c r="T105" s="68">
        <v>0</v>
      </c>
      <c r="U105" s="68">
        <v>0</v>
      </c>
      <c r="V105" s="68">
        <v>0</v>
      </c>
      <c r="W105" s="68">
        <v>0</v>
      </c>
      <c r="X105" s="68">
        <v>0</v>
      </c>
      <c r="Y105" s="68">
        <v>0</v>
      </c>
      <c r="Z105" s="68">
        <v>0</v>
      </c>
      <c r="AA105" s="68">
        <v>0</v>
      </c>
      <c r="AB105" s="68">
        <v>0</v>
      </c>
      <c r="AC105" s="68">
        <v>0</v>
      </c>
      <c r="AD105" s="68">
        <v>0</v>
      </c>
      <c r="AE105" s="90">
        <f>+SUM('POAI 2022 - RANGO'!$P105:$AD105)</f>
        <v>67929000</v>
      </c>
    </row>
    <row r="106" spans="1:31" ht="42.5" thickBot="1" x14ac:dyDescent="0.4">
      <c r="A106" s="89" t="s">
        <v>57</v>
      </c>
      <c r="B106" s="69">
        <v>19</v>
      </c>
      <c r="C106" s="70" t="s">
        <v>119</v>
      </c>
      <c r="D106" s="70" t="s">
        <v>642</v>
      </c>
      <c r="E106" s="71">
        <v>1906</v>
      </c>
      <c r="F106" s="72" t="s">
        <v>648</v>
      </c>
      <c r="G106" s="70" t="s">
        <v>599</v>
      </c>
      <c r="H106" s="72" t="s">
        <v>644</v>
      </c>
      <c r="I106" s="73">
        <v>1906004</v>
      </c>
      <c r="J106" s="74" t="s">
        <v>118</v>
      </c>
      <c r="K106" s="70" t="s">
        <v>649</v>
      </c>
      <c r="L106" s="75">
        <v>190600401</v>
      </c>
      <c r="M106" s="76">
        <v>2020680810102</v>
      </c>
      <c r="N106" s="72" t="s">
        <v>650</v>
      </c>
      <c r="O106" s="77">
        <v>1</v>
      </c>
      <c r="P106" s="67">
        <v>1619740000</v>
      </c>
      <c r="Q106" s="68">
        <v>0</v>
      </c>
      <c r="R106" s="68">
        <v>43066435964</v>
      </c>
      <c r="S106" s="68">
        <v>0</v>
      </c>
      <c r="T106" s="68">
        <v>0</v>
      </c>
      <c r="U106" s="68">
        <v>0</v>
      </c>
      <c r="V106" s="68">
        <v>0</v>
      </c>
      <c r="W106" s="68">
        <v>0</v>
      </c>
      <c r="X106" s="68">
        <v>0</v>
      </c>
      <c r="Y106" s="68">
        <v>0</v>
      </c>
      <c r="Z106" s="68">
        <v>0</v>
      </c>
      <c r="AA106" s="68">
        <v>6932780791</v>
      </c>
      <c r="AB106" s="68">
        <v>0</v>
      </c>
      <c r="AC106" s="68">
        <v>0</v>
      </c>
      <c r="AD106" s="68">
        <v>70426108229</v>
      </c>
      <c r="AE106" s="90">
        <f>+SUM('POAI 2022 - RANGO'!$P106:$AD106)</f>
        <v>122045064984</v>
      </c>
    </row>
    <row r="107" spans="1:31" ht="63.5" thickBot="1" x14ac:dyDescent="0.4">
      <c r="A107" s="89" t="s">
        <v>57</v>
      </c>
      <c r="B107" s="69">
        <v>19</v>
      </c>
      <c r="C107" s="70" t="s">
        <v>119</v>
      </c>
      <c r="D107" s="70" t="s">
        <v>642</v>
      </c>
      <c r="E107" s="71">
        <v>1906</v>
      </c>
      <c r="F107" s="72" t="s">
        <v>648</v>
      </c>
      <c r="G107" s="70" t="s">
        <v>599</v>
      </c>
      <c r="H107" s="72" t="s">
        <v>651</v>
      </c>
      <c r="I107" s="73">
        <v>1906031</v>
      </c>
      <c r="J107" s="74" t="s">
        <v>120</v>
      </c>
      <c r="K107" s="70" t="s">
        <v>652</v>
      </c>
      <c r="L107" s="75">
        <v>190603100</v>
      </c>
      <c r="M107" s="76">
        <v>2020680810102</v>
      </c>
      <c r="N107" s="72" t="s">
        <v>650</v>
      </c>
      <c r="O107" s="77">
        <v>1</v>
      </c>
      <c r="P107" s="67">
        <v>29890000</v>
      </c>
      <c r="Q107" s="68">
        <v>0</v>
      </c>
      <c r="R107" s="68">
        <v>0</v>
      </c>
      <c r="S107" s="68">
        <v>0</v>
      </c>
      <c r="T107" s="68">
        <v>0</v>
      </c>
      <c r="U107" s="68">
        <v>0</v>
      </c>
      <c r="V107" s="68">
        <v>0</v>
      </c>
      <c r="W107" s="68">
        <v>0</v>
      </c>
      <c r="X107" s="68">
        <v>0</v>
      </c>
      <c r="Y107" s="68">
        <v>0</v>
      </c>
      <c r="Z107" s="68">
        <v>0</v>
      </c>
      <c r="AA107" s="68">
        <v>0</v>
      </c>
      <c r="AB107" s="68">
        <v>0</v>
      </c>
      <c r="AC107" s="68">
        <v>0</v>
      </c>
      <c r="AD107" s="68">
        <v>0</v>
      </c>
      <c r="AE107" s="90">
        <f>+SUM('POAI 2022 - RANGO'!$P107:$AD107)</f>
        <v>29890000</v>
      </c>
    </row>
    <row r="108" spans="1:31" ht="74" thickBot="1" x14ac:dyDescent="0.4">
      <c r="A108" s="89" t="s">
        <v>57</v>
      </c>
      <c r="B108" s="69">
        <v>19</v>
      </c>
      <c r="C108" s="70" t="s">
        <v>119</v>
      </c>
      <c r="D108" s="70" t="s">
        <v>642</v>
      </c>
      <c r="E108" s="71">
        <v>1906</v>
      </c>
      <c r="F108" s="72" t="s">
        <v>648</v>
      </c>
      <c r="G108" s="70" t="s">
        <v>599</v>
      </c>
      <c r="H108" s="72" t="s">
        <v>653</v>
      </c>
      <c r="I108" s="73">
        <v>1906032</v>
      </c>
      <c r="J108" s="74" t="s">
        <v>121</v>
      </c>
      <c r="K108" s="70" t="s">
        <v>654</v>
      </c>
      <c r="L108" s="75">
        <v>190603200</v>
      </c>
      <c r="M108" s="76">
        <v>2020680810102</v>
      </c>
      <c r="N108" s="72" t="s">
        <v>650</v>
      </c>
      <c r="O108" s="77">
        <v>1</v>
      </c>
      <c r="P108" s="67">
        <v>1170000</v>
      </c>
      <c r="Q108" s="68">
        <v>0</v>
      </c>
      <c r="R108" s="68">
        <v>0</v>
      </c>
      <c r="S108" s="68">
        <v>0</v>
      </c>
      <c r="T108" s="68">
        <v>0</v>
      </c>
      <c r="U108" s="68">
        <v>0</v>
      </c>
      <c r="V108" s="68">
        <v>0</v>
      </c>
      <c r="W108" s="68">
        <v>0</v>
      </c>
      <c r="X108" s="68">
        <v>0</v>
      </c>
      <c r="Y108" s="68">
        <v>0</v>
      </c>
      <c r="Z108" s="68">
        <v>0</v>
      </c>
      <c r="AA108" s="68">
        <v>0</v>
      </c>
      <c r="AB108" s="68">
        <v>0</v>
      </c>
      <c r="AC108" s="68">
        <v>0</v>
      </c>
      <c r="AD108" s="68">
        <v>0</v>
      </c>
      <c r="AE108" s="90">
        <f>+SUM('POAI 2022 - RANGO'!$P108:$AD108)</f>
        <v>1170000</v>
      </c>
    </row>
    <row r="109" spans="1:31" ht="42.5" thickBot="1" x14ac:dyDescent="0.4">
      <c r="A109" s="89" t="s">
        <v>57</v>
      </c>
      <c r="B109" s="69">
        <v>19</v>
      </c>
      <c r="C109" s="70" t="s">
        <v>122</v>
      </c>
      <c r="D109" s="70" t="s">
        <v>655</v>
      </c>
      <c r="E109" s="71">
        <v>1903</v>
      </c>
      <c r="F109" s="72" t="s">
        <v>656</v>
      </c>
      <c r="G109" s="70" t="s">
        <v>599</v>
      </c>
      <c r="H109" s="72" t="s">
        <v>657</v>
      </c>
      <c r="I109" s="73">
        <v>1903025</v>
      </c>
      <c r="J109" s="74" t="s">
        <v>658</v>
      </c>
      <c r="K109" s="70" t="s">
        <v>659</v>
      </c>
      <c r="L109" s="75">
        <v>190302500</v>
      </c>
      <c r="M109" s="76">
        <v>2020680810114</v>
      </c>
      <c r="N109" s="72" t="s">
        <v>660</v>
      </c>
      <c r="O109" s="77">
        <v>1</v>
      </c>
      <c r="P109" s="67">
        <v>800000000</v>
      </c>
      <c r="Q109" s="68">
        <v>0</v>
      </c>
      <c r="R109" s="68">
        <v>0</v>
      </c>
      <c r="S109" s="68">
        <v>0</v>
      </c>
      <c r="T109" s="68">
        <v>0</v>
      </c>
      <c r="U109" s="68">
        <v>0</v>
      </c>
      <c r="V109" s="68">
        <v>0</v>
      </c>
      <c r="W109" s="68">
        <v>0</v>
      </c>
      <c r="X109" s="68">
        <v>0</v>
      </c>
      <c r="Y109" s="68">
        <v>0</v>
      </c>
      <c r="Z109" s="68">
        <v>0</v>
      </c>
      <c r="AA109" s="68">
        <v>0</v>
      </c>
      <c r="AB109" s="68">
        <v>0</v>
      </c>
      <c r="AC109" s="68">
        <v>0</v>
      </c>
      <c r="AD109" s="68">
        <v>200000000</v>
      </c>
      <c r="AE109" s="90">
        <f>+SUM('POAI 2022 - RANGO'!$P109:$AD109)</f>
        <v>1000000000</v>
      </c>
    </row>
    <row r="110" spans="1:31" ht="42.5" thickBot="1" x14ac:dyDescent="0.4">
      <c r="A110" s="89" t="s">
        <v>57</v>
      </c>
      <c r="B110" s="69">
        <v>19</v>
      </c>
      <c r="C110" s="70" t="s">
        <v>122</v>
      </c>
      <c r="D110" s="70" t="s">
        <v>597</v>
      </c>
      <c r="E110" s="71">
        <v>1905</v>
      </c>
      <c r="F110" s="72" t="s">
        <v>661</v>
      </c>
      <c r="G110" s="70" t="s">
        <v>599</v>
      </c>
      <c r="H110" s="72" t="s">
        <v>662</v>
      </c>
      <c r="I110" s="73">
        <v>1905030</v>
      </c>
      <c r="J110" s="74" t="s">
        <v>123</v>
      </c>
      <c r="K110" s="70" t="s">
        <v>663</v>
      </c>
      <c r="L110" s="75">
        <v>190503000</v>
      </c>
      <c r="M110" s="76">
        <v>2020680810134</v>
      </c>
      <c r="N110" s="72" t="s">
        <v>664</v>
      </c>
      <c r="O110" s="77">
        <v>1</v>
      </c>
      <c r="P110" s="67">
        <v>19800000</v>
      </c>
      <c r="Q110" s="68">
        <v>0</v>
      </c>
      <c r="R110" s="68">
        <v>0</v>
      </c>
      <c r="S110" s="68">
        <v>0</v>
      </c>
      <c r="T110" s="68">
        <v>0</v>
      </c>
      <c r="U110" s="68">
        <v>0</v>
      </c>
      <c r="V110" s="68">
        <v>0</v>
      </c>
      <c r="W110" s="68">
        <v>0</v>
      </c>
      <c r="X110" s="68">
        <v>0</v>
      </c>
      <c r="Y110" s="68">
        <v>0</v>
      </c>
      <c r="Z110" s="68">
        <v>0</v>
      </c>
      <c r="AA110" s="68">
        <v>0</v>
      </c>
      <c r="AB110" s="68">
        <v>0</v>
      </c>
      <c r="AC110" s="68">
        <v>0</v>
      </c>
      <c r="AD110" s="68">
        <v>0</v>
      </c>
      <c r="AE110" s="90">
        <f>+SUM('POAI 2022 - RANGO'!$P110:$AD110)</f>
        <v>19800000</v>
      </c>
    </row>
    <row r="111" spans="1:31" ht="42.5" thickBot="1" x14ac:dyDescent="0.4">
      <c r="A111" s="89" t="s">
        <v>57</v>
      </c>
      <c r="B111" s="69">
        <v>19</v>
      </c>
      <c r="C111" s="70" t="s">
        <v>122</v>
      </c>
      <c r="D111" s="70" t="s">
        <v>597</v>
      </c>
      <c r="E111" s="71">
        <v>1905</v>
      </c>
      <c r="F111" s="72" t="s">
        <v>661</v>
      </c>
      <c r="G111" s="70" t="s">
        <v>599</v>
      </c>
      <c r="H111" s="72" t="s">
        <v>662</v>
      </c>
      <c r="I111" s="73">
        <v>1905030</v>
      </c>
      <c r="J111" s="74" t="s">
        <v>124</v>
      </c>
      <c r="K111" s="70" t="s">
        <v>663</v>
      </c>
      <c r="L111" s="75">
        <v>190503000</v>
      </c>
      <c r="M111" s="76">
        <v>2020680810134</v>
      </c>
      <c r="N111" s="72" t="s">
        <v>664</v>
      </c>
      <c r="O111" s="77">
        <v>1</v>
      </c>
      <c r="P111" s="67">
        <v>10560000</v>
      </c>
      <c r="Q111" s="68">
        <v>0</v>
      </c>
      <c r="R111" s="68">
        <v>0</v>
      </c>
      <c r="S111" s="68">
        <v>0</v>
      </c>
      <c r="T111" s="68">
        <v>0</v>
      </c>
      <c r="U111" s="68">
        <v>0</v>
      </c>
      <c r="V111" s="68">
        <v>0</v>
      </c>
      <c r="W111" s="68">
        <v>0</v>
      </c>
      <c r="X111" s="68">
        <v>0</v>
      </c>
      <c r="Y111" s="68">
        <v>0</v>
      </c>
      <c r="Z111" s="68">
        <v>0</v>
      </c>
      <c r="AA111" s="68">
        <v>0</v>
      </c>
      <c r="AB111" s="68">
        <v>0</v>
      </c>
      <c r="AC111" s="68">
        <v>0</v>
      </c>
      <c r="AD111" s="68">
        <v>0</v>
      </c>
      <c r="AE111" s="90">
        <f>+SUM('POAI 2022 - RANGO'!$P111:$AD111)</f>
        <v>10560000</v>
      </c>
    </row>
    <row r="112" spans="1:31" ht="42.5" thickBot="1" x14ac:dyDescent="0.4">
      <c r="A112" s="89" t="s">
        <v>57</v>
      </c>
      <c r="B112" s="69">
        <v>19</v>
      </c>
      <c r="C112" s="70" t="s">
        <v>122</v>
      </c>
      <c r="D112" s="70" t="s">
        <v>597</v>
      </c>
      <c r="E112" s="71">
        <v>1905</v>
      </c>
      <c r="F112" s="72" t="s">
        <v>661</v>
      </c>
      <c r="G112" s="70" t="s">
        <v>599</v>
      </c>
      <c r="H112" s="72" t="s">
        <v>662</v>
      </c>
      <c r="I112" s="73">
        <v>1905030</v>
      </c>
      <c r="J112" s="74" t="s">
        <v>125</v>
      </c>
      <c r="K112" s="70" t="s">
        <v>663</v>
      </c>
      <c r="L112" s="75">
        <v>190503000</v>
      </c>
      <c r="M112" s="76">
        <v>2020680810134</v>
      </c>
      <c r="N112" s="72" t="s">
        <v>664</v>
      </c>
      <c r="O112" s="77">
        <v>1</v>
      </c>
      <c r="P112" s="67">
        <v>19800000</v>
      </c>
      <c r="Q112" s="68">
        <v>0</v>
      </c>
      <c r="R112" s="68">
        <v>0</v>
      </c>
      <c r="S112" s="68">
        <v>0</v>
      </c>
      <c r="T112" s="68">
        <v>0</v>
      </c>
      <c r="U112" s="68">
        <v>0</v>
      </c>
      <c r="V112" s="68">
        <v>0</v>
      </c>
      <c r="W112" s="68">
        <v>0</v>
      </c>
      <c r="X112" s="68">
        <v>0</v>
      </c>
      <c r="Y112" s="68">
        <v>0</v>
      </c>
      <c r="Z112" s="68">
        <v>0</v>
      </c>
      <c r="AA112" s="68">
        <v>0</v>
      </c>
      <c r="AB112" s="68">
        <v>0</v>
      </c>
      <c r="AC112" s="68">
        <v>0</v>
      </c>
      <c r="AD112" s="68">
        <v>0</v>
      </c>
      <c r="AE112" s="90">
        <f>+SUM('POAI 2022 - RANGO'!$P112:$AD112)</f>
        <v>19800000</v>
      </c>
    </row>
    <row r="113" spans="1:31" ht="42.5" thickBot="1" x14ac:dyDescent="0.4">
      <c r="A113" s="89" t="s">
        <v>57</v>
      </c>
      <c r="B113" s="69">
        <v>19</v>
      </c>
      <c r="C113" s="70" t="s">
        <v>122</v>
      </c>
      <c r="D113" s="70" t="s">
        <v>597</v>
      </c>
      <c r="E113" s="71">
        <v>1905</v>
      </c>
      <c r="F113" s="72" t="s">
        <v>661</v>
      </c>
      <c r="G113" s="70" t="s">
        <v>599</v>
      </c>
      <c r="H113" s="72" t="s">
        <v>662</v>
      </c>
      <c r="I113" s="73">
        <v>1905030</v>
      </c>
      <c r="J113" s="74" t="s">
        <v>126</v>
      </c>
      <c r="K113" s="70" t="s">
        <v>663</v>
      </c>
      <c r="L113" s="75">
        <v>190503000</v>
      </c>
      <c r="M113" s="76">
        <v>2020680810134</v>
      </c>
      <c r="N113" s="72" t="s">
        <v>664</v>
      </c>
      <c r="O113" s="77">
        <v>1</v>
      </c>
      <c r="P113" s="67">
        <v>500000000</v>
      </c>
      <c r="Q113" s="68">
        <v>0</v>
      </c>
      <c r="R113" s="68">
        <v>0</v>
      </c>
      <c r="S113" s="68">
        <v>0</v>
      </c>
      <c r="T113" s="68">
        <v>0</v>
      </c>
      <c r="U113" s="68">
        <v>0</v>
      </c>
      <c r="V113" s="68">
        <v>0</v>
      </c>
      <c r="W113" s="68">
        <v>0</v>
      </c>
      <c r="X113" s="68">
        <v>0</v>
      </c>
      <c r="Y113" s="68">
        <v>0</v>
      </c>
      <c r="Z113" s="68">
        <v>0</v>
      </c>
      <c r="AA113" s="68">
        <v>0</v>
      </c>
      <c r="AB113" s="68">
        <v>0</v>
      </c>
      <c r="AC113" s="68">
        <v>0</v>
      </c>
      <c r="AD113" s="68">
        <v>200000000</v>
      </c>
      <c r="AE113" s="90">
        <f>+SUM('POAI 2022 - RANGO'!$P113:$AD113)</f>
        <v>700000000</v>
      </c>
    </row>
    <row r="114" spans="1:31" ht="32" thickBot="1" x14ac:dyDescent="0.4">
      <c r="A114" s="89" t="s">
        <v>57</v>
      </c>
      <c r="B114" s="69">
        <v>19</v>
      </c>
      <c r="C114" s="70" t="s">
        <v>122</v>
      </c>
      <c r="D114" s="70" t="s">
        <v>597</v>
      </c>
      <c r="E114" s="71">
        <v>1905</v>
      </c>
      <c r="F114" s="72" t="s">
        <v>661</v>
      </c>
      <c r="G114" s="70" t="s">
        <v>599</v>
      </c>
      <c r="H114" s="72" t="s">
        <v>665</v>
      </c>
      <c r="I114" s="73">
        <v>1905019</v>
      </c>
      <c r="J114" s="74" t="s">
        <v>127</v>
      </c>
      <c r="K114" s="70" t="s">
        <v>666</v>
      </c>
      <c r="L114" s="75">
        <v>190501900</v>
      </c>
      <c r="M114" s="76">
        <v>2020680810134</v>
      </c>
      <c r="N114" s="72" t="s">
        <v>664</v>
      </c>
      <c r="O114" s="77">
        <v>1</v>
      </c>
      <c r="P114" s="67">
        <v>38900000</v>
      </c>
      <c r="Q114" s="68">
        <v>0</v>
      </c>
      <c r="R114" s="68">
        <v>0</v>
      </c>
      <c r="S114" s="68">
        <v>0</v>
      </c>
      <c r="T114" s="68">
        <v>0</v>
      </c>
      <c r="U114" s="68">
        <v>0</v>
      </c>
      <c r="V114" s="68">
        <v>0</v>
      </c>
      <c r="W114" s="68">
        <v>0</v>
      </c>
      <c r="X114" s="68">
        <v>0</v>
      </c>
      <c r="Y114" s="68">
        <v>0</v>
      </c>
      <c r="Z114" s="68">
        <v>0</v>
      </c>
      <c r="AA114" s="68">
        <v>0</v>
      </c>
      <c r="AB114" s="68">
        <v>0</v>
      </c>
      <c r="AC114" s="68">
        <v>0</v>
      </c>
      <c r="AD114" s="68">
        <v>0</v>
      </c>
      <c r="AE114" s="90">
        <f>+SUM('POAI 2022 - RANGO'!$P114:$AD114)</f>
        <v>38900000</v>
      </c>
    </row>
    <row r="115" spans="1:31" ht="42.5" thickBot="1" x14ac:dyDescent="0.4">
      <c r="A115" s="89" t="s">
        <v>57</v>
      </c>
      <c r="B115" s="69">
        <v>19</v>
      </c>
      <c r="C115" s="70" t="s">
        <v>122</v>
      </c>
      <c r="D115" s="70" t="s">
        <v>597</v>
      </c>
      <c r="E115" s="71">
        <v>1905</v>
      </c>
      <c r="F115" s="72" t="s">
        <v>661</v>
      </c>
      <c r="G115" s="70" t="s">
        <v>599</v>
      </c>
      <c r="H115" s="72" t="s">
        <v>662</v>
      </c>
      <c r="I115" s="73">
        <v>1905030</v>
      </c>
      <c r="J115" s="74" t="s">
        <v>128</v>
      </c>
      <c r="K115" s="70" t="s">
        <v>663</v>
      </c>
      <c r="L115" s="75">
        <v>190503000</v>
      </c>
      <c r="M115" s="76">
        <v>2020680810134</v>
      </c>
      <c r="N115" s="72" t="s">
        <v>664</v>
      </c>
      <c r="O115" s="77">
        <v>1</v>
      </c>
      <c r="P115" s="67">
        <v>19800000</v>
      </c>
      <c r="Q115" s="68">
        <v>0</v>
      </c>
      <c r="R115" s="68">
        <v>0</v>
      </c>
      <c r="S115" s="68">
        <v>0</v>
      </c>
      <c r="T115" s="68">
        <v>0</v>
      </c>
      <c r="U115" s="68">
        <v>0</v>
      </c>
      <c r="V115" s="68">
        <v>0</v>
      </c>
      <c r="W115" s="68">
        <v>0</v>
      </c>
      <c r="X115" s="68">
        <v>0</v>
      </c>
      <c r="Y115" s="68">
        <v>0</v>
      </c>
      <c r="Z115" s="68">
        <v>0</v>
      </c>
      <c r="AA115" s="68">
        <v>0</v>
      </c>
      <c r="AB115" s="68">
        <v>0</v>
      </c>
      <c r="AC115" s="68">
        <v>0</v>
      </c>
      <c r="AD115" s="68">
        <v>0</v>
      </c>
      <c r="AE115" s="90">
        <f>+SUM('POAI 2022 - RANGO'!$P115:$AD115)</f>
        <v>19800000</v>
      </c>
    </row>
    <row r="116" spans="1:31" ht="53" thickBot="1" x14ac:dyDescent="0.4">
      <c r="A116" s="89" t="s">
        <v>57</v>
      </c>
      <c r="B116" s="69">
        <v>19</v>
      </c>
      <c r="C116" s="70" t="s">
        <v>122</v>
      </c>
      <c r="D116" s="70" t="s">
        <v>597</v>
      </c>
      <c r="E116" s="71">
        <v>1905</v>
      </c>
      <c r="F116" s="72" t="s">
        <v>661</v>
      </c>
      <c r="G116" s="70" t="s">
        <v>599</v>
      </c>
      <c r="H116" s="72" t="s">
        <v>667</v>
      </c>
      <c r="I116" s="73">
        <v>1905015</v>
      </c>
      <c r="J116" s="74" t="s">
        <v>129</v>
      </c>
      <c r="K116" s="70" t="s">
        <v>668</v>
      </c>
      <c r="L116" s="75">
        <v>190501502</v>
      </c>
      <c r="M116" s="76">
        <v>2020680810134</v>
      </c>
      <c r="N116" s="72" t="s">
        <v>664</v>
      </c>
      <c r="O116" s="77">
        <v>1</v>
      </c>
      <c r="P116" s="67">
        <v>3900000</v>
      </c>
      <c r="Q116" s="68">
        <v>0</v>
      </c>
      <c r="R116" s="68">
        <v>0</v>
      </c>
      <c r="S116" s="68">
        <v>0</v>
      </c>
      <c r="T116" s="68">
        <v>0</v>
      </c>
      <c r="U116" s="68">
        <v>0</v>
      </c>
      <c r="V116" s="68">
        <v>0</v>
      </c>
      <c r="W116" s="68">
        <v>0</v>
      </c>
      <c r="X116" s="68">
        <v>0</v>
      </c>
      <c r="Y116" s="68">
        <v>0</v>
      </c>
      <c r="Z116" s="68">
        <v>0</v>
      </c>
      <c r="AA116" s="68">
        <v>0</v>
      </c>
      <c r="AB116" s="68">
        <v>0</v>
      </c>
      <c r="AC116" s="68">
        <v>0</v>
      </c>
      <c r="AD116" s="68">
        <v>0</v>
      </c>
      <c r="AE116" s="90">
        <f>+SUM('POAI 2022 - RANGO'!$P116:$AD116)</f>
        <v>3900000</v>
      </c>
    </row>
    <row r="117" spans="1:31" ht="53" thickBot="1" x14ac:dyDescent="0.4">
      <c r="A117" s="89" t="s">
        <v>57</v>
      </c>
      <c r="B117" s="69">
        <v>19</v>
      </c>
      <c r="C117" s="70" t="s">
        <v>122</v>
      </c>
      <c r="D117" s="70" t="s">
        <v>597</v>
      </c>
      <c r="E117" s="71">
        <v>1905</v>
      </c>
      <c r="F117" s="72" t="s">
        <v>661</v>
      </c>
      <c r="G117" s="70" t="s">
        <v>599</v>
      </c>
      <c r="H117" s="72" t="s">
        <v>662</v>
      </c>
      <c r="I117" s="73">
        <v>1905030</v>
      </c>
      <c r="J117" s="74" t="s">
        <v>130</v>
      </c>
      <c r="K117" s="70" t="s">
        <v>663</v>
      </c>
      <c r="L117" s="75">
        <v>190503000</v>
      </c>
      <c r="M117" s="76">
        <v>2020680810134</v>
      </c>
      <c r="N117" s="72" t="s">
        <v>664</v>
      </c>
      <c r="O117" s="77">
        <v>1</v>
      </c>
      <c r="P117" s="67">
        <v>3900000</v>
      </c>
      <c r="Q117" s="68">
        <v>0</v>
      </c>
      <c r="R117" s="68">
        <v>0</v>
      </c>
      <c r="S117" s="68">
        <v>0</v>
      </c>
      <c r="T117" s="68">
        <v>0</v>
      </c>
      <c r="U117" s="68">
        <v>0</v>
      </c>
      <c r="V117" s="68">
        <v>0</v>
      </c>
      <c r="W117" s="68">
        <v>0</v>
      </c>
      <c r="X117" s="68">
        <v>0</v>
      </c>
      <c r="Y117" s="68">
        <v>0</v>
      </c>
      <c r="Z117" s="68">
        <v>0</v>
      </c>
      <c r="AA117" s="68">
        <v>0</v>
      </c>
      <c r="AB117" s="68">
        <v>0</v>
      </c>
      <c r="AC117" s="68">
        <v>0</v>
      </c>
      <c r="AD117" s="68">
        <v>0</v>
      </c>
      <c r="AE117" s="90">
        <f>+SUM('POAI 2022 - RANGO'!$P117:$AD117)</f>
        <v>3900000</v>
      </c>
    </row>
    <row r="118" spans="1:31" ht="42.5" thickBot="1" x14ac:dyDescent="0.4">
      <c r="A118" s="89" t="s">
        <v>57</v>
      </c>
      <c r="B118" s="69">
        <v>19</v>
      </c>
      <c r="C118" s="70" t="s">
        <v>122</v>
      </c>
      <c r="D118" s="70" t="s">
        <v>597</v>
      </c>
      <c r="E118" s="71">
        <v>1905</v>
      </c>
      <c r="F118" s="72" t="s">
        <v>661</v>
      </c>
      <c r="G118" s="70" t="s">
        <v>599</v>
      </c>
      <c r="H118" s="72" t="s">
        <v>662</v>
      </c>
      <c r="I118" s="73">
        <v>1905030</v>
      </c>
      <c r="J118" s="74" t="s">
        <v>669</v>
      </c>
      <c r="K118" s="70" t="s">
        <v>663</v>
      </c>
      <c r="L118" s="75">
        <v>190503000</v>
      </c>
      <c r="M118" s="76">
        <v>2020680810134</v>
      </c>
      <c r="N118" s="72" t="s">
        <v>664</v>
      </c>
      <c r="O118" s="77">
        <v>1</v>
      </c>
      <c r="P118" s="67">
        <v>26340000</v>
      </c>
      <c r="Q118" s="68">
        <v>0</v>
      </c>
      <c r="R118" s="68">
        <v>0</v>
      </c>
      <c r="S118" s="68">
        <v>0</v>
      </c>
      <c r="T118" s="68">
        <v>0</v>
      </c>
      <c r="U118" s="68">
        <v>0</v>
      </c>
      <c r="V118" s="68">
        <v>0</v>
      </c>
      <c r="W118" s="68">
        <v>0</v>
      </c>
      <c r="X118" s="68">
        <v>0</v>
      </c>
      <c r="Y118" s="68">
        <v>0</v>
      </c>
      <c r="Z118" s="68">
        <v>0</v>
      </c>
      <c r="AA118" s="68">
        <v>0</v>
      </c>
      <c r="AB118" s="68">
        <v>0</v>
      </c>
      <c r="AC118" s="68">
        <v>0</v>
      </c>
      <c r="AD118" s="68">
        <v>0</v>
      </c>
      <c r="AE118" s="90">
        <f>+SUM('POAI 2022 - RANGO'!$P118:$AD118)</f>
        <v>26340000</v>
      </c>
    </row>
    <row r="119" spans="1:31" ht="42.5" thickBot="1" x14ac:dyDescent="0.4">
      <c r="A119" s="89" t="s">
        <v>57</v>
      </c>
      <c r="B119" s="69">
        <v>19</v>
      </c>
      <c r="C119" s="70" t="s">
        <v>122</v>
      </c>
      <c r="D119" s="70" t="s">
        <v>597</v>
      </c>
      <c r="E119" s="71">
        <v>1905</v>
      </c>
      <c r="F119" s="72" t="s">
        <v>670</v>
      </c>
      <c r="G119" s="70" t="s">
        <v>599</v>
      </c>
      <c r="H119" s="72" t="s">
        <v>627</v>
      </c>
      <c r="I119" s="73">
        <v>1905014</v>
      </c>
      <c r="J119" s="74" t="s">
        <v>131</v>
      </c>
      <c r="K119" s="70" t="s">
        <v>628</v>
      </c>
      <c r="L119" s="75">
        <v>190501400</v>
      </c>
      <c r="M119" s="76">
        <v>2020680810099</v>
      </c>
      <c r="N119" s="72" t="s">
        <v>671</v>
      </c>
      <c r="O119" s="77">
        <v>1</v>
      </c>
      <c r="P119" s="67">
        <v>26623000</v>
      </c>
      <c r="Q119" s="68">
        <v>0</v>
      </c>
      <c r="R119" s="68">
        <v>0</v>
      </c>
      <c r="S119" s="68">
        <v>0</v>
      </c>
      <c r="T119" s="68">
        <v>0</v>
      </c>
      <c r="U119" s="68">
        <v>0</v>
      </c>
      <c r="V119" s="68">
        <v>0</v>
      </c>
      <c r="W119" s="68">
        <v>0</v>
      </c>
      <c r="X119" s="68">
        <v>0</v>
      </c>
      <c r="Y119" s="68">
        <v>0</v>
      </c>
      <c r="Z119" s="68">
        <v>0</v>
      </c>
      <c r="AA119" s="68">
        <v>0</v>
      </c>
      <c r="AB119" s="68">
        <v>0</v>
      </c>
      <c r="AC119" s="68">
        <v>0</v>
      </c>
      <c r="AD119" s="68">
        <v>0</v>
      </c>
      <c r="AE119" s="90">
        <f>+SUM('POAI 2022 - RANGO'!$P119:$AD119)</f>
        <v>26623000</v>
      </c>
    </row>
    <row r="120" spans="1:31" ht="42.5" thickBot="1" x14ac:dyDescent="0.4">
      <c r="A120" s="89" t="s">
        <v>57</v>
      </c>
      <c r="B120" s="69">
        <v>19</v>
      </c>
      <c r="C120" s="70" t="s">
        <v>122</v>
      </c>
      <c r="D120" s="70" t="s">
        <v>597</v>
      </c>
      <c r="E120" s="71">
        <v>1905</v>
      </c>
      <c r="F120" s="72" t="s">
        <v>670</v>
      </c>
      <c r="G120" s="70" t="s">
        <v>599</v>
      </c>
      <c r="H120" s="72" t="s">
        <v>627</v>
      </c>
      <c r="I120" s="73">
        <v>1905014</v>
      </c>
      <c r="J120" s="74" t="s">
        <v>132</v>
      </c>
      <c r="K120" s="70" t="s">
        <v>628</v>
      </c>
      <c r="L120" s="75">
        <v>190501400</v>
      </c>
      <c r="M120" s="76">
        <v>2020680810099</v>
      </c>
      <c r="N120" s="72" t="s">
        <v>671</v>
      </c>
      <c r="O120" s="78">
        <v>0.15</v>
      </c>
      <c r="P120" s="67">
        <v>21319000</v>
      </c>
      <c r="Q120" s="68">
        <v>0</v>
      </c>
      <c r="R120" s="68">
        <v>0</v>
      </c>
      <c r="S120" s="68">
        <v>0</v>
      </c>
      <c r="T120" s="68">
        <v>0</v>
      </c>
      <c r="U120" s="68">
        <v>0</v>
      </c>
      <c r="V120" s="68">
        <v>0</v>
      </c>
      <c r="W120" s="68">
        <v>0</v>
      </c>
      <c r="X120" s="68">
        <v>0</v>
      </c>
      <c r="Y120" s="68">
        <v>0</v>
      </c>
      <c r="Z120" s="68">
        <v>0</v>
      </c>
      <c r="AA120" s="68">
        <v>0</v>
      </c>
      <c r="AB120" s="68">
        <v>0</v>
      </c>
      <c r="AC120" s="68">
        <v>0</v>
      </c>
      <c r="AD120" s="68">
        <v>0</v>
      </c>
      <c r="AE120" s="90">
        <f>+SUM('POAI 2022 - RANGO'!$P120:$AD120)</f>
        <v>21319000</v>
      </c>
    </row>
    <row r="121" spans="1:31" ht="42.5" thickBot="1" x14ac:dyDescent="0.4">
      <c r="A121" s="89" t="s">
        <v>57</v>
      </c>
      <c r="B121" s="69">
        <v>19</v>
      </c>
      <c r="C121" s="70" t="s">
        <v>122</v>
      </c>
      <c r="D121" s="70" t="s">
        <v>597</v>
      </c>
      <c r="E121" s="71">
        <v>1905</v>
      </c>
      <c r="F121" s="72" t="s">
        <v>670</v>
      </c>
      <c r="G121" s="70" t="s">
        <v>599</v>
      </c>
      <c r="H121" s="72" t="s">
        <v>627</v>
      </c>
      <c r="I121" s="73">
        <v>1905014</v>
      </c>
      <c r="J121" s="74" t="s">
        <v>133</v>
      </c>
      <c r="K121" s="70" t="s">
        <v>628</v>
      </c>
      <c r="L121" s="75">
        <v>190501400</v>
      </c>
      <c r="M121" s="76">
        <v>2020680810099</v>
      </c>
      <c r="N121" s="72" t="s">
        <v>671</v>
      </c>
      <c r="O121" s="78">
        <v>0.15</v>
      </c>
      <c r="P121" s="67">
        <v>13644000</v>
      </c>
      <c r="Q121" s="68">
        <v>0</v>
      </c>
      <c r="R121" s="68">
        <v>0</v>
      </c>
      <c r="S121" s="68">
        <v>0</v>
      </c>
      <c r="T121" s="68">
        <v>0</v>
      </c>
      <c r="U121" s="68">
        <v>0</v>
      </c>
      <c r="V121" s="68">
        <v>0</v>
      </c>
      <c r="W121" s="68">
        <v>0</v>
      </c>
      <c r="X121" s="68">
        <v>0</v>
      </c>
      <c r="Y121" s="68">
        <v>0</v>
      </c>
      <c r="Z121" s="68">
        <v>0</v>
      </c>
      <c r="AA121" s="68">
        <v>0</v>
      </c>
      <c r="AB121" s="68">
        <v>0</v>
      </c>
      <c r="AC121" s="68">
        <v>0</v>
      </c>
      <c r="AD121" s="68">
        <v>0</v>
      </c>
      <c r="AE121" s="90">
        <f>+SUM('POAI 2022 - RANGO'!$P121:$AD121)</f>
        <v>13644000</v>
      </c>
    </row>
    <row r="122" spans="1:31" ht="42.5" thickBot="1" x14ac:dyDescent="0.4">
      <c r="A122" s="89" t="s">
        <v>57</v>
      </c>
      <c r="B122" s="69">
        <v>19</v>
      </c>
      <c r="C122" s="70" t="s">
        <v>122</v>
      </c>
      <c r="D122" s="70" t="s">
        <v>597</v>
      </c>
      <c r="E122" s="71">
        <v>1905</v>
      </c>
      <c r="F122" s="72" t="s">
        <v>670</v>
      </c>
      <c r="G122" s="70" t="s">
        <v>599</v>
      </c>
      <c r="H122" s="72" t="s">
        <v>627</v>
      </c>
      <c r="I122" s="73">
        <v>1905014</v>
      </c>
      <c r="J122" s="74" t="s">
        <v>134</v>
      </c>
      <c r="K122" s="70" t="s">
        <v>628</v>
      </c>
      <c r="L122" s="75">
        <v>190501400</v>
      </c>
      <c r="M122" s="76">
        <v>2020680810099</v>
      </c>
      <c r="N122" s="72" t="s">
        <v>671</v>
      </c>
      <c r="O122" s="78">
        <v>1.4999999999999999E-2</v>
      </c>
      <c r="P122" s="67">
        <v>8085000</v>
      </c>
      <c r="Q122" s="68">
        <v>0</v>
      </c>
      <c r="R122" s="68">
        <v>0</v>
      </c>
      <c r="S122" s="68">
        <v>0</v>
      </c>
      <c r="T122" s="68">
        <v>0</v>
      </c>
      <c r="U122" s="68">
        <v>0</v>
      </c>
      <c r="V122" s="68">
        <v>0</v>
      </c>
      <c r="W122" s="68">
        <v>0</v>
      </c>
      <c r="X122" s="68">
        <v>0</v>
      </c>
      <c r="Y122" s="68">
        <v>0</v>
      </c>
      <c r="Z122" s="68">
        <v>0</v>
      </c>
      <c r="AA122" s="68">
        <v>0</v>
      </c>
      <c r="AB122" s="68">
        <v>0</v>
      </c>
      <c r="AC122" s="68">
        <v>0</v>
      </c>
      <c r="AD122" s="68">
        <v>0</v>
      </c>
      <c r="AE122" s="90">
        <f>+SUM('POAI 2022 - RANGO'!$P122:$AD122)</f>
        <v>8085000</v>
      </c>
    </row>
    <row r="123" spans="1:31" ht="53" thickBot="1" x14ac:dyDescent="0.4">
      <c r="A123" s="89" t="s">
        <v>57</v>
      </c>
      <c r="B123" s="69">
        <v>19</v>
      </c>
      <c r="C123" s="70" t="s">
        <v>122</v>
      </c>
      <c r="D123" s="70" t="s">
        <v>597</v>
      </c>
      <c r="E123" s="71">
        <v>1905</v>
      </c>
      <c r="F123" s="72" t="s">
        <v>670</v>
      </c>
      <c r="G123" s="70" t="s">
        <v>599</v>
      </c>
      <c r="H123" s="72" t="s">
        <v>627</v>
      </c>
      <c r="I123" s="73">
        <v>1905014</v>
      </c>
      <c r="J123" s="74" t="s">
        <v>135</v>
      </c>
      <c r="K123" s="70" t="s">
        <v>628</v>
      </c>
      <c r="L123" s="75">
        <v>190501400</v>
      </c>
      <c r="M123" s="76">
        <v>2020680810099</v>
      </c>
      <c r="N123" s="72" t="s">
        <v>671</v>
      </c>
      <c r="O123" s="78">
        <v>1.4999999999999999E-2</v>
      </c>
      <c r="P123" s="67">
        <v>17985000</v>
      </c>
      <c r="Q123" s="68">
        <v>0</v>
      </c>
      <c r="R123" s="68">
        <v>0</v>
      </c>
      <c r="S123" s="68">
        <v>0</v>
      </c>
      <c r="T123" s="68">
        <v>0</v>
      </c>
      <c r="U123" s="68">
        <v>0</v>
      </c>
      <c r="V123" s="68">
        <v>0</v>
      </c>
      <c r="W123" s="68">
        <v>0</v>
      </c>
      <c r="X123" s="68">
        <v>0</v>
      </c>
      <c r="Y123" s="68">
        <v>0</v>
      </c>
      <c r="Z123" s="68">
        <v>0</v>
      </c>
      <c r="AA123" s="68">
        <v>0</v>
      </c>
      <c r="AB123" s="68">
        <v>0</v>
      </c>
      <c r="AC123" s="68">
        <v>0</v>
      </c>
      <c r="AD123" s="68">
        <v>0</v>
      </c>
      <c r="AE123" s="90">
        <f>+SUM('POAI 2022 - RANGO'!$P123:$AD123)</f>
        <v>17985000</v>
      </c>
    </row>
    <row r="124" spans="1:31" ht="42.5" thickBot="1" x14ac:dyDescent="0.4">
      <c r="A124" s="89" t="s">
        <v>57</v>
      </c>
      <c r="B124" s="69">
        <v>19</v>
      </c>
      <c r="C124" s="70" t="s">
        <v>122</v>
      </c>
      <c r="D124" s="70" t="s">
        <v>597</v>
      </c>
      <c r="E124" s="71">
        <v>1905</v>
      </c>
      <c r="F124" s="72" t="s">
        <v>670</v>
      </c>
      <c r="G124" s="70" t="s">
        <v>599</v>
      </c>
      <c r="H124" s="72" t="s">
        <v>627</v>
      </c>
      <c r="I124" s="73">
        <v>1905014</v>
      </c>
      <c r="J124" s="74" t="s">
        <v>136</v>
      </c>
      <c r="K124" s="70" t="s">
        <v>628</v>
      </c>
      <c r="L124" s="75">
        <v>190501400</v>
      </c>
      <c r="M124" s="76">
        <v>2020680810099</v>
      </c>
      <c r="N124" s="72" t="s">
        <v>671</v>
      </c>
      <c r="O124" s="77">
        <v>6</v>
      </c>
      <c r="P124" s="67">
        <v>25825000</v>
      </c>
      <c r="Q124" s="68">
        <v>0</v>
      </c>
      <c r="R124" s="68">
        <v>0</v>
      </c>
      <c r="S124" s="68">
        <v>0</v>
      </c>
      <c r="T124" s="68">
        <v>0</v>
      </c>
      <c r="U124" s="68">
        <v>0</v>
      </c>
      <c r="V124" s="68">
        <v>0</v>
      </c>
      <c r="W124" s="68">
        <v>0</v>
      </c>
      <c r="X124" s="68">
        <v>0</v>
      </c>
      <c r="Y124" s="68">
        <v>0</v>
      </c>
      <c r="Z124" s="68">
        <v>0</v>
      </c>
      <c r="AA124" s="68">
        <v>0</v>
      </c>
      <c r="AB124" s="68">
        <v>0</v>
      </c>
      <c r="AC124" s="68">
        <v>0</v>
      </c>
      <c r="AD124" s="68">
        <v>0</v>
      </c>
      <c r="AE124" s="90">
        <f>+SUM('POAI 2022 - RANGO'!$P124:$AD124)</f>
        <v>25825000</v>
      </c>
    </row>
    <row r="125" spans="1:31" ht="42.5" thickBot="1" x14ac:dyDescent="0.4">
      <c r="A125" s="89" t="s">
        <v>57</v>
      </c>
      <c r="B125" s="69">
        <v>19</v>
      </c>
      <c r="C125" s="70" t="s">
        <v>122</v>
      </c>
      <c r="D125" s="70" t="s">
        <v>597</v>
      </c>
      <c r="E125" s="71">
        <v>1905</v>
      </c>
      <c r="F125" s="72" t="s">
        <v>670</v>
      </c>
      <c r="G125" s="70" t="s">
        <v>599</v>
      </c>
      <c r="H125" s="72" t="s">
        <v>665</v>
      </c>
      <c r="I125" s="73">
        <v>1905019</v>
      </c>
      <c r="J125" s="74" t="s">
        <v>137</v>
      </c>
      <c r="K125" s="70" t="s">
        <v>666</v>
      </c>
      <c r="L125" s="75">
        <v>190501900</v>
      </c>
      <c r="M125" s="76">
        <v>2020680810099</v>
      </c>
      <c r="N125" s="72" t="s">
        <v>671</v>
      </c>
      <c r="O125" s="78">
        <v>0.15</v>
      </c>
      <c r="P125" s="67">
        <v>27793000</v>
      </c>
      <c r="Q125" s="68">
        <v>0</v>
      </c>
      <c r="R125" s="68">
        <v>0</v>
      </c>
      <c r="S125" s="68">
        <v>0</v>
      </c>
      <c r="T125" s="68">
        <v>0</v>
      </c>
      <c r="U125" s="68">
        <v>0</v>
      </c>
      <c r="V125" s="68">
        <v>0</v>
      </c>
      <c r="W125" s="68">
        <v>0</v>
      </c>
      <c r="X125" s="68">
        <v>0</v>
      </c>
      <c r="Y125" s="68">
        <v>0</v>
      </c>
      <c r="Z125" s="68">
        <v>0</v>
      </c>
      <c r="AA125" s="68">
        <v>0</v>
      </c>
      <c r="AB125" s="68">
        <v>0</v>
      </c>
      <c r="AC125" s="68">
        <v>0</v>
      </c>
      <c r="AD125" s="68">
        <v>0</v>
      </c>
      <c r="AE125" s="90">
        <f>+SUM('POAI 2022 - RANGO'!$P125:$AD125)</f>
        <v>27793000</v>
      </c>
    </row>
    <row r="126" spans="1:31" ht="42.5" thickBot="1" x14ac:dyDescent="0.4">
      <c r="A126" s="89" t="s">
        <v>57</v>
      </c>
      <c r="B126" s="69">
        <v>19</v>
      </c>
      <c r="C126" s="70" t="s">
        <v>122</v>
      </c>
      <c r="D126" s="70" t="s">
        <v>655</v>
      </c>
      <c r="E126" s="71">
        <v>1903</v>
      </c>
      <c r="F126" s="72" t="s">
        <v>670</v>
      </c>
      <c r="G126" s="70" t="s">
        <v>599</v>
      </c>
      <c r="H126" s="72" t="s">
        <v>657</v>
      </c>
      <c r="I126" s="73">
        <v>1903025</v>
      </c>
      <c r="J126" s="74" t="s">
        <v>138</v>
      </c>
      <c r="K126" s="70" t="s">
        <v>659</v>
      </c>
      <c r="L126" s="75">
        <v>190302500</v>
      </c>
      <c r="M126" s="76">
        <v>2020680810099</v>
      </c>
      <c r="N126" s="72" t="s">
        <v>671</v>
      </c>
      <c r="O126" s="77">
        <v>1</v>
      </c>
      <c r="P126" s="67">
        <v>8544000</v>
      </c>
      <c r="Q126" s="68">
        <v>0</v>
      </c>
      <c r="R126" s="68">
        <v>0</v>
      </c>
      <c r="S126" s="68">
        <v>0</v>
      </c>
      <c r="T126" s="68">
        <v>0</v>
      </c>
      <c r="U126" s="68">
        <v>0</v>
      </c>
      <c r="V126" s="68">
        <v>0</v>
      </c>
      <c r="W126" s="68">
        <v>0</v>
      </c>
      <c r="X126" s="68">
        <v>0</v>
      </c>
      <c r="Y126" s="68">
        <v>0</v>
      </c>
      <c r="Z126" s="68">
        <v>0</v>
      </c>
      <c r="AA126" s="68">
        <v>0</v>
      </c>
      <c r="AB126" s="68">
        <v>0</v>
      </c>
      <c r="AC126" s="68">
        <v>0</v>
      </c>
      <c r="AD126" s="68">
        <v>0</v>
      </c>
      <c r="AE126" s="90">
        <f>+SUM('POAI 2022 - RANGO'!$P126:$AD126)</f>
        <v>8544000</v>
      </c>
    </row>
    <row r="127" spans="1:31" ht="42.5" thickBot="1" x14ac:dyDescent="0.4">
      <c r="A127" s="89" t="s">
        <v>57</v>
      </c>
      <c r="B127" s="69">
        <v>19</v>
      </c>
      <c r="C127" s="70" t="s">
        <v>122</v>
      </c>
      <c r="D127" s="70" t="s">
        <v>597</v>
      </c>
      <c r="E127" s="71">
        <v>1905</v>
      </c>
      <c r="F127" s="72" t="s">
        <v>670</v>
      </c>
      <c r="G127" s="70" t="s">
        <v>599</v>
      </c>
      <c r="H127" s="72" t="s">
        <v>623</v>
      </c>
      <c r="I127" s="73">
        <v>1905020</v>
      </c>
      <c r="J127" s="74" t="s">
        <v>139</v>
      </c>
      <c r="K127" s="70" t="s">
        <v>624</v>
      </c>
      <c r="L127" s="75">
        <v>190502000</v>
      </c>
      <c r="M127" s="76">
        <v>2020680810099</v>
      </c>
      <c r="N127" s="72" t="s">
        <v>671</v>
      </c>
      <c r="O127" s="78">
        <v>0.25</v>
      </c>
      <c r="P127" s="67">
        <v>9270000</v>
      </c>
      <c r="Q127" s="68">
        <v>0</v>
      </c>
      <c r="R127" s="68">
        <v>0</v>
      </c>
      <c r="S127" s="68">
        <v>0</v>
      </c>
      <c r="T127" s="68">
        <v>0</v>
      </c>
      <c r="U127" s="68">
        <v>0</v>
      </c>
      <c r="V127" s="68">
        <v>0</v>
      </c>
      <c r="W127" s="68">
        <v>0</v>
      </c>
      <c r="X127" s="68">
        <v>0</v>
      </c>
      <c r="Y127" s="68">
        <v>0</v>
      </c>
      <c r="Z127" s="68">
        <v>0</v>
      </c>
      <c r="AA127" s="68">
        <v>0</v>
      </c>
      <c r="AB127" s="68">
        <v>0</v>
      </c>
      <c r="AC127" s="68">
        <v>0</v>
      </c>
      <c r="AD127" s="68">
        <v>0</v>
      </c>
      <c r="AE127" s="90">
        <f>+SUM('POAI 2022 - RANGO'!$P127:$AD127)</f>
        <v>9270000</v>
      </c>
    </row>
    <row r="128" spans="1:31" ht="42.5" thickBot="1" x14ac:dyDescent="0.4">
      <c r="A128" s="89" t="s">
        <v>57</v>
      </c>
      <c r="B128" s="69">
        <v>19</v>
      </c>
      <c r="C128" s="70" t="s">
        <v>122</v>
      </c>
      <c r="D128" s="70" t="s">
        <v>642</v>
      </c>
      <c r="E128" s="71">
        <v>1906</v>
      </c>
      <c r="F128" s="72" t="s">
        <v>670</v>
      </c>
      <c r="G128" s="70" t="s">
        <v>599</v>
      </c>
      <c r="H128" s="72" t="s">
        <v>644</v>
      </c>
      <c r="I128" s="73">
        <v>1906004</v>
      </c>
      <c r="J128" s="74" t="s">
        <v>140</v>
      </c>
      <c r="K128" s="70" t="s">
        <v>646</v>
      </c>
      <c r="L128" s="75">
        <v>190600400</v>
      </c>
      <c r="M128" s="76">
        <v>2020680810099</v>
      </c>
      <c r="N128" s="72" t="s">
        <v>671</v>
      </c>
      <c r="O128" s="78">
        <v>0.08</v>
      </c>
      <c r="P128" s="67">
        <v>10908000</v>
      </c>
      <c r="Q128" s="68">
        <v>0</v>
      </c>
      <c r="R128" s="68">
        <v>0</v>
      </c>
      <c r="S128" s="68">
        <v>0</v>
      </c>
      <c r="T128" s="68">
        <v>0</v>
      </c>
      <c r="U128" s="68">
        <v>0</v>
      </c>
      <c r="V128" s="68">
        <v>0</v>
      </c>
      <c r="W128" s="68">
        <v>0</v>
      </c>
      <c r="X128" s="68">
        <v>0</v>
      </c>
      <c r="Y128" s="68">
        <v>0</v>
      </c>
      <c r="Z128" s="68">
        <v>0</v>
      </c>
      <c r="AA128" s="68">
        <v>0</v>
      </c>
      <c r="AB128" s="68">
        <v>0</v>
      </c>
      <c r="AC128" s="68">
        <v>0</v>
      </c>
      <c r="AD128" s="68">
        <v>0</v>
      </c>
      <c r="AE128" s="90">
        <f>+SUM('POAI 2022 - RANGO'!$P128:$AD128)</f>
        <v>10908000</v>
      </c>
    </row>
    <row r="129" spans="1:31" ht="42.5" thickBot="1" x14ac:dyDescent="0.4">
      <c r="A129" s="89" t="s">
        <v>57</v>
      </c>
      <c r="B129" s="69">
        <v>19</v>
      </c>
      <c r="C129" s="70" t="s">
        <v>122</v>
      </c>
      <c r="D129" s="70" t="s">
        <v>642</v>
      </c>
      <c r="E129" s="71">
        <v>1906</v>
      </c>
      <c r="F129" s="72" t="s">
        <v>670</v>
      </c>
      <c r="G129" s="70" t="s">
        <v>599</v>
      </c>
      <c r="H129" s="72" t="s">
        <v>644</v>
      </c>
      <c r="I129" s="73">
        <v>1906004</v>
      </c>
      <c r="J129" s="74" t="s">
        <v>672</v>
      </c>
      <c r="K129" s="70" t="s">
        <v>646</v>
      </c>
      <c r="L129" s="75">
        <v>190600400</v>
      </c>
      <c r="M129" s="76">
        <v>2020680810099</v>
      </c>
      <c r="N129" s="72" t="s">
        <v>671</v>
      </c>
      <c r="O129" s="78">
        <v>0.08</v>
      </c>
      <c r="P129" s="67">
        <v>16878000</v>
      </c>
      <c r="Q129" s="68">
        <v>0</v>
      </c>
      <c r="R129" s="68">
        <v>0</v>
      </c>
      <c r="S129" s="68">
        <v>0</v>
      </c>
      <c r="T129" s="68">
        <v>0</v>
      </c>
      <c r="U129" s="68">
        <v>0</v>
      </c>
      <c r="V129" s="68">
        <v>0</v>
      </c>
      <c r="W129" s="68">
        <v>0</v>
      </c>
      <c r="X129" s="68">
        <v>0</v>
      </c>
      <c r="Y129" s="68">
        <v>0</v>
      </c>
      <c r="Z129" s="68">
        <v>0</v>
      </c>
      <c r="AA129" s="68">
        <v>0</v>
      </c>
      <c r="AB129" s="68">
        <v>0</v>
      </c>
      <c r="AC129" s="68">
        <v>0</v>
      </c>
      <c r="AD129" s="68">
        <v>0</v>
      </c>
      <c r="AE129" s="90">
        <f>+SUM('POAI 2022 - RANGO'!$P129:$AD129)</f>
        <v>16878000</v>
      </c>
    </row>
    <row r="130" spans="1:31" ht="95" thickBot="1" x14ac:dyDescent="0.4">
      <c r="A130" s="89" t="s">
        <v>57</v>
      </c>
      <c r="B130" s="69">
        <v>19</v>
      </c>
      <c r="C130" s="70" t="s">
        <v>122</v>
      </c>
      <c r="D130" s="70" t="s">
        <v>655</v>
      </c>
      <c r="E130" s="71">
        <v>1903</v>
      </c>
      <c r="F130" s="72" t="s">
        <v>670</v>
      </c>
      <c r="G130" s="70" t="s">
        <v>599</v>
      </c>
      <c r="H130" s="72" t="s">
        <v>657</v>
      </c>
      <c r="I130" s="73">
        <v>1903025</v>
      </c>
      <c r="J130" s="74" t="s">
        <v>141</v>
      </c>
      <c r="K130" s="70" t="s">
        <v>659</v>
      </c>
      <c r="L130" s="75">
        <v>190302500</v>
      </c>
      <c r="M130" s="76">
        <v>2020680810099</v>
      </c>
      <c r="N130" s="72" t="s">
        <v>671</v>
      </c>
      <c r="O130" s="78">
        <v>0.08</v>
      </c>
      <c r="P130" s="67">
        <v>16686000</v>
      </c>
      <c r="Q130" s="68">
        <v>0</v>
      </c>
      <c r="R130" s="68">
        <v>0</v>
      </c>
      <c r="S130" s="68">
        <v>0</v>
      </c>
      <c r="T130" s="68">
        <v>0</v>
      </c>
      <c r="U130" s="68">
        <v>0</v>
      </c>
      <c r="V130" s="68">
        <v>0</v>
      </c>
      <c r="W130" s="68">
        <v>0</v>
      </c>
      <c r="X130" s="68">
        <v>0</v>
      </c>
      <c r="Y130" s="68">
        <v>0</v>
      </c>
      <c r="Z130" s="68">
        <v>0</v>
      </c>
      <c r="AA130" s="68">
        <v>0</v>
      </c>
      <c r="AB130" s="68">
        <v>0</v>
      </c>
      <c r="AC130" s="68">
        <v>0</v>
      </c>
      <c r="AD130" s="68">
        <v>0</v>
      </c>
      <c r="AE130" s="90">
        <f>+SUM('POAI 2022 - RANGO'!$P130:$AD130)</f>
        <v>16686000</v>
      </c>
    </row>
    <row r="131" spans="1:31" ht="95" thickBot="1" x14ac:dyDescent="0.4">
      <c r="A131" s="89" t="s">
        <v>57</v>
      </c>
      <c r="B131" s="69">
        <v>19</v>
      </c>
      <c r="C131" s="70" t="s">
        <v>122</v>
      </c>
      <c r="D131" s="70" t="s">
        <v>655</v>
      </c>
      <c r="E131" s="71">
        <v>1903</v>
      </c>
      <c r="F131" s="72" t="s">
        <v>670</v>
      </c>
      <c r="G131" s="70" t="s">
        <v>599</v>
      </c>
      <c r="H131" s="72" t="s">
        <v>657</v>
      </c>
      <c r="I131" s="73">
        <v>1903025</v>
      </c>
      <c r="J131" s="74" t="s">
        <v>142</v>
      </c>
      <c r="K131" s="70" t="s">
        <v>659</v>
      </c>
      <c r="L131" s="75">
        <v>190302500</v>
      </c>
      <c r="M131" s="76">
        <v>2020680810099</v>
      </c>
      <c r="N131" s="72" t="s">
        <v>671</v>
      </c>
      <c r="O131" s="78">
        <v>0.08</v>
      </c>
      <c r="P131" s="67">
        <v>16686000</v>
      </c>
      <c r="Q131" s="68">
        <v>0</v>
      </c>
      <c r="R131" s="68">
        <v>0</v>
      </c>
      <c r="S131" s="68">
        <v>0</v>
      </c>
      <c r="T131" s="68">
        <v>0</v>
      </c>
      <c r="U131" s="68">
        <v>0</v>
      </c>
      <c r="V131" s="68">
        <v>0</v>
      </c>
      <c r="W131" s="68">
        <v>0</v>
      </c>
      <c r="X131" s="68">
        <v>0</v>
      </c>
      <c r="Y131" s="68">
        <v>0</v>
      </c>
      <c r="Z131" s="68">
        <v>0</v>
      </c>
      <c r="AA131" s="68">
        <v>0</v>
      </c>
      <c r="AB131" s="68">
        <v>0</v>
      </c>
      <c r="AC131" s="68">
        <v>0</v>
      </c>
      <c r="AD131" s="68">
        <v>0</v>
      </c>
      <c r="AE131" s="90">
        <f>+SUM('POAI 2022 - RANGO'!$P131:$AD131)</f>
        <v>16686000</v>
      </c>
    </row>
    <row r="132" spans="1:31" ht="42.5" thickBot="1" x14ac:dyDescent="0.4">
      <c r="A132" s="89" t="s">
        <v>57</v>
      </c>
      <c r="B132" s="69">
        <v>19</v>
      </c>
      <c r="C132" s="70" t="s">
        <v>122</v>
      </c>
      <c r="D132" s="70" t="s">
        <v>642</v>
      </c>
      <c r="E132" s="71">
        <v>1906</v>
      </c>
      <c r="F132" s="72" t="s">
        <v>670</v>
      </c>
      <c r="G132" s="70" t="s">
        <v>599</v>
      </c>
      <c r="H132" s="72" t="s">
        <v>644</v>
      </c>
      <c r="I132" s="73">
        <v>1906004</v>
      </c>
      <c r="J132" s="74" t="s">
        <v>143</v>
      </c>
      <c r="K132" s="70" t="s">
        <v>646</v>
      </c>
      <c r="L132" s="75">
        <v>190600400</v>
      </c>
      <c r="M132" s="76">
        <v>2020680810099</v>
      </c>
      <c r="N132" s="72" t="s">
        <v>671</v>
      </c>
      <c r="O132" s="77">
        <v>1</v>
      </c>
      <c r="P132" s="67">
        <v>18216000</v>
      </c>
      <c r="Q132" s="68">
        <v>0</v>
      </c>
      <c r="R132" s="68">
        <v>0</v>
      </c>
      <c r="S132" s="68">
        <v>0</v>
      </c>
      <c r="T132" s="68">
        <v>0</v>
      </c>
      <c r="U132" s="68">
        <v>0</v>
      </c>
      <c r="V132" s="68">
        <v>0</v>
      </c>
      <c r="W132" s="68">
        <v>0</v>
      </c>
      <c r="X132" s="68">
        <v>0</v>
      </c>
      <c r="Y132" s="68">
        <v>0</v>
      </c>
      <c r="Z132" s="68">
        <v>0</v>
      </c>
      <c r="AA132" s="68">
        <v>0</v>
      </c>
      <c r="AB132" s="68">
        <v>0</v>
      </c>
      <c r="AC132" s="68">
        <v>0</v>
      </c>
      <c r="AD132" s="68">
        <v>0</v>
      </c>
      <c r="AE132" s="90">
        <f>+SUM('POAI 2022 - RANGO'!$P132:$AD132)</f>
        <v>18216000</v>
      </c>
    </row>
    <row r="133" spans="1:31" ht="42.5" thickBot="1" x14ac:dyDescent="0.4">
      <c r="A133" s="89" t="s">
        <v>57</v>
      </c>
      <c r="B133" s="69">
        <v>19</v>
      </c>
      <c r="C133" s="70" t="s">
        <v>122</v>
      </c>
      <c r="D133" s="70" t="s">
        <v>597</v>
      </c>
      <c r="E133" s="71">
        <v>1905</v>
      </c>
      <c r="F133" s="72" t="s">
        <v>670</v>
      </c>
      <c r="G133" s="70" t="s">
        <v>599</v>
      </c>
      <c r="H133" s="72" t="s">
        <v>619</v>
      </c>
      <c r="I133" s="73">
        <v>1905022</v>
      </c>
      <c r="J133" s="74" t="s">
        <v>144</v>
      </c>
      <c r="K133" s="70" t="s">
        <v>622</v>
      </c>
      <c r="L133" s="75">
        <v>190502201</v>
      </c>
      <c r="M133" s="76">
        <v>2020680810099</v>
      </c>
      <c r="N133" s="72" t="s">
        <v>671</v>
      </c>
      <c r="O133" s="78">
        <v>5.0000000000000001E-3</v>
      </c>
      <c r="P133" s="67">
        <v>14238000</v>
      </c>
      <c r="Q133" s="68">
        <v>0</v>
      </c>
      <c r="R133" s="68">
        <v>0</v>
      </c>
      <c r="S133" s="68">
        <v>0</v>
      </c>
      <c r="T133" s="68">
        <v>0</v>
      </c>
      <c r="U133" s="68">
        <v>0</v>
      </c>
      <c r="V133" s="68">
        <v>0</v>
      </c>
      <c r="W133" s="68">
        <v>0</v>
      </c>
      <c r="X133" s="68">
        <v>0</v>
      </c>
      <c r="Y133" s="68">
        <v>0</v>
      </c>
      <c r="Z133" s="68">
        <v>0</v>
      </c>
      <c r="AA133" s="68">
        <v>0</v>
      </c>
      <c r="AB133" s="68">
        <v>0</v>
      </c>
      <c r="AC133" s="68">
        <v>0</v>
      </c>
      <c r="AD133" s="68">
        <v>0</v>
      </c>
      <c r="AE133" s="90">
        <f>+SUM('POAI 2022 - RANGO'!$P133:$AD133)</f>
        <v>14238000</v>
      </c>
    </row>
    <row r="134" spans="1:31" ht="32" thickBot="1" x14ac:dyDescent="0.4">
      <c r="A134" s="89" t="s">
        <v>57</v>
      </c>
      <c r="B134" s="69">
        <v>19</v>
      </c>
      <c r="C134" s="70" t="s">
        <v>122</v>
      </c>
      <c r="D134" s="70" t="s">
        <v>642</v>
      </c>
      <c r="E134" s="71">
        <v>1906</v>
      </c>
      <c r="F134" s="72" t="s">
        <v>673</v>
      </c>
      <c r="G134" s="70" t="s">
        <v>599</v>
      </c>
      <c r="H134" s="72" t="s">
        <v>674</v>
      </c>
      <c r="I134" s="73">
        <v>1906030</v>
      </c>
      <c r="J134" s="74" t="s">
        <v>675</v>
      </c>
      <c r="K134" s="70" t="s">
        <v>676</v>
      </c>
      <c r="L134" s="75">
        <v>190603000</v>
      </c>
      <c r="M134" s="76">
        <v>2020680810095</v>
      </c>
      <c r="N134" s="72" t="s">
        <v>647</v>
      </c>
      <c r="O134" s="77">
        <v>1</v>
      </c>
      <c r="P134" s="67">
        <v>0</v>
      </c>
      <c r="Q134" s="68">
        <v>0</v>
      </c>
      <c r="R134" s="68">
        <v>0</v>
      </c>
      <c r="S134" s="68">
        <v>0</v>
      </c>
      <c r="T134" s="68">
        <v>0</v>
      </c>
      <c r="U134" s="68">
        <v>0</v>
      </c>
      <c r="V134" s="68">
        <v>0</v>
      </c>
      <c r="W134" s="68">
        <v>0</v>
      </c>
      <c r="X134" s="68">
        <v>0</v>
      </c>
      <c r="Y134" s="68">
        <v>0</v>
      </c>
      <c r="Z134" s="68">
        <v>0</v>
      </c>
      <c r="AA134" s="68">
        <v>0</v>
      </c>
      <c r="AB134" s="68">
        <v>0</v>
      </c>
      <c r="AC134" s="68">
        <v>0</v>
      </c>
      <c r="AD134" s="68">
        <v>0</v>
      </c>
      <c r="AE134" s="90">
        <f>+SUM('POAI 2022 - RANGO'!$P134:$AD134)</f>
        <v>0</v>
      </c>
    </row>
    <row r="135" spans="1:31" ht="42.5" thickBot="1" x14ac:dyDescent="0.4">
      <c r="A135" s="89" t="s">
        <v>57</v>
      </c>
      <c r="B135" s="69">
        <v>19</v>
      </c>
      <c r="C135" s="70" t="s">
        <v>122</v>
      </c>
      <c r="D135" s="70" t="s">
        <v>642</v>
      </c>
      <c r="E135" s="71">
        <v>1906</v>
      </c>
      <c r="F135" s="72" t="s">
        <v>673</v>
      </c>
      <c r="G135" s="70" t="s">
        <v>599</v>
      </c>
      <c r="H135" s="72" t="s">
        <v>677</v>
      </c>
      <c r="I135" s="73">
        <v>1906026</v>
      </c>
      <c r="J135" s="74" t="s">
        <v>145</v>
      </c>
      <c r="K135" s="70" t="s">
        <v>678</v>
      </c>
      <c r="L135" s="75">
        <v>190602602</v>
      </c>
      <c r="M135" s="76">
        <v>2020680810095</v>
      </c>
      <c r="N135" s="72" t="s">
        <v>647</v>
      </c>
      <c r="O135" s="77">
        <v>1</v>
      </c>
      <c r="P135" s="67">
        <v>0</v>
      </c>
      <c r="Q135" s="68">
        <v>0</v>
      </c>
      <c r="R135" s="68">
        <v>0</v>
      </c>
      <c r="S135" s="68">
        <v>0</v>
      </c>
      <c r="T135" s="68">
        <v>0</v>
      </c>
      <c r="U135" s="68">
        <v>0</v>
      </c>
      <c r="V135" s="68">
        <v>0</v>
      </c>
      <c r="W135" s="68">
        <v>0</v>
      </c>
      <c r="X135" s="68">
        <v>0</v>
      </c>
      <c r="Y135" s="68">
        <v>0</v>
      </c>
      <c r="Z135" s="68">
        <v>0</v>
      </c>
      <c r="AA135" s="68">
        <v>0</v>
      </c>
      <c r="AB135" s="68">
        <v>0</v>
      </c>
      <c r="AC135" s="68">
        <v>0</v>
      </c>
      <c r="AD135" s="68">
        <v>0</v>
      </c>
      <c r="AE135" s="90">
        <f>+SUM('POAI 2022 - RANGO'!$P135:$AD135)</f>
        <v>0</v>
      </c>
    </row>
    <row r="136" spans="1:31" ht="42.5" thickBot="1" x14ac:dyDescent="0.4">
      <c r="A136" s="89" t="s">
        <v>57</v>
      </c>
      <c r="B136" s="69">
        <v>19</v>
      </c>
      <c r="C136" s="70" t="s">
        <v>122</v>
      </c>
      <c r="D136" s="70" t="s">
        <v>642</v>
      </c>
      <c r="E136" s="71">
        <v>1906</v>
      </c>
      <c r="F136" s="72" t="s">
        <v>673</v>
      </c>
      <c r="G136" s="70" t="s">
        <v>599</v>
      </c>
      <c r="H136" s="72" t="s">
        <v>679</v>
      </c>
      <c r="I136" s="73">
        <v>1906029</v>
      </c>
      <c r="J136" s="74" t="s">
        <v>146</v>
      </c>
      <c r="K136" s="70" t="s">
        <v>680</v>
      </c>
      <c r="L136" s="75">
        <v>190602900</v>
      </c>
      <c r="M136" s="76">
        <v>2020680810095</v>
      </c>
      <c r="N136" s="72" t="s">
        <v>647</v>
      </c>
      <c r="O136" s="77">
        <v>1</v>
      </c>
      <c r="P136" s="67">
        <v>74649000</v>
      </c>
      <c r="Q136" s="68">
        <v>0</v>
      </c>
      <c r="R136" s="68">
        <v>0</v>
      </c>
      <c r="S136" s="68">
        <v>0</v>
      </c>
      <c r="T136" s="68">
        <v>0</v>
      </c>
      <c r="U136" s="68">
        <v>0</v>
      </c>
      <c r="V136" s="68">
        <v>0</v>
      </c>
      <c r="W136" s="68">
        <v>0</v>
      </c>
      <c r="X136" s="68">
        <v>0</v>
      </c>
      <c r="Y136" s="68">
        <v>0</v>
      </c>
      <c r="Z136" s="68">
        <v>0</v>
      </c>
      <c r="AA136" s="68">
        <v>0</v>
      </c>
      <c r="AB136" s="68">
        <v>0</v>
      </c>
      <c r="AC136" s="68">
        <v>0</v>
      </c>
      <c r="AD136" s="68">
        <v>0</v>
      </c>
      <c r="AE136" s="90">
        <f>+SUM('POAI 2022 - RANGO'!$P136:$AD136)</f>
        <v>74649000</v>
      </c>
    </row>
    <row r="137" spans="1:31" ht="63.5" thickBot="1" x14ac:dyDescent="0.4">
      <c r="A137" s="89" t="s">
        <v>57</v>
      </c>
      <c r="B137" s="69">
        <v>19</v>
      </c>
      <c r="C137" s="70" t="s">
        <v>122</v>
      </c>
      <c r="D137" s="70" t="s">
        <v>642</v>
      </c>
      <c r="E137" s="71">
        <v>1906</v>
      </c>
      <c r="F137" s="72" t="s">
        <v>673</v>
      </c>
      <c r="G137" s="70" t="s">
        <v>599</v>
      </c>
      <c r="H137" s="72" t="s">
        <v>651</v>
      </c>
      <c r="I137" s="73">
        <v>1906031</v>
      </c>
      <c r="J137" s="74" t="s">
        <v>147</v>
      </c>
      <c r="K137" s="70" t="s">
        <v>681</v>
      </c>
      <c r="L137" s="75">
        <v>190603101</v>
      </c>
      <c r="M137" s="76">
        <v>2020680810095</v>
      </c>
      <c r="N137" s="72" t="s">
        <v>647</v>
      </c>
      <c r="O137" s="77">
        <v>1</v>
      </c>
      <c r="P137" s="67">
        <v>11700000</v>
      </c>
      <c r="Q137" s="68">
        <v>0</v>
      </c>
      <c r="R137" s="68">
        <v>0</v>
      </c>
      <c r="S137" s="68">
        <v>0</v>
      </c>
      <c r="T137" s="68">
        <v>0</v>
      </c>
      <c r="U137" s="68">
        <v>0</v>
      </c>
      <c r="V137" s="68">
        <v>0</v>
      </c>
      <c r="W137" s="68">
        <v>0</v>
      </c>
      <c r="X137" s="68">
        <v>0</v>
      </c>
      <c r="Y137" s="68">
        <v>0</v>
      </c>
      <c r="Z137" s="68">
        <v>0</v>
      </c>
      <c r="AA137" s="68">
        <v>0</v>
      </c>
      <c r="AB137" s="68">
        <v>0</v>
      </c>
      <c r="AC137" s="68">
        <v>0</v>
      </c>
      <c r="AD137" s="68">
        <v>0</v>
      </c>
      <c r="AE137" s="90">
        <f>+SUM('POAI 2022 - RANGO'!$P137:$AD137)</f>
        <v>11700000</v>
      </c>
    </row>
    <row r="138" spans="1:31" ht="42.5" thickBot="1" x14ac:dyDescent="0.4">
      <c r="A138" s="89" t="s">
        <v>57</v>
      </c>
      <c r="B138" s="69">
        <v>19</v>
      </c>
      <c r="C138" s="70" t="s">
        <v>122</v>
      </c>
      <c r="D138" s="70" t="s">
        <v>655</v>
      </c>
      <c r="E138" s="71">
        <v>1903</v>
      </c>
      <c r="F138" s="72" t="s">
        <v>673</v>
      </c>
      <c r="G138" s="70" t="s">
        <v>599</v>
      </c>
      <c r="H138" s="72" t="s">
        <v>682</v>
      </c>
      <c r="I138" s="73">
        <v>1903011</v>
      </c>
      <c r="J138" s="74" t="s">
        <v>148</v>
      </c>
      <c r="K138" s="70" t="s">
        <v>683</v>
      </c>
      <c r="L138" s="75">
        <v>190301100</v>
      </c>
      <c r="M138" s="76">
        <v>2020680810095</v>
      </c>
      <c r="N138" s="72" t="s">
        <v>647</v>
      </c>
      <c r="O138" s="77">
        <v>1</v>
      </c>
      <c r="P138" s="67">
        <v>36075000</v>
      </c>
      <c r="Q138" s="68">
        <v>0</v>
      </c>
      <c r="R138" s="68">
        <v>0</v>
      </c>
      <c r="S138" s="68">
        <v>0</v>
      </c>
      <c r="T138" s="68">
        <v>0</v>
      </c>
      <c r="U138" s="68">
        <v>0</v>
      </c>
      <c r="V138" s="68">
        <v>0</v>
      </c>
      <c r="W138" s="68">
        <v>0</v>
      </c>
      <c r="X138" s="68">
        <v>0</v>
      </c>
      <c r="Y138" s="68">
        <v>0</v>
      </c>
      <c r="Z138" s="68">
        <v>0</v>
      </c>
      <c r="AA138" s="68">
        <v>0</v>
      </c>
      <c r="AB138" s="68">
        <v>0</v>
      </c>
      <c r="AC138" s="68">
        <v>0</v>
      </c>
      <c r="AD138" s="68">
        <v>494483</v>
      </c>
      <c r="AE138" s="90">
        <f>+SUM('POAI 2022 - RANGO'!$P138:$AD138)</f>
        <v>36569483</v>
      </c>
    </row>
    <row r="139" spans="1:31" ht="42.5" thickBot="1" x14ac:dyDescent="0.4">
      <c r="A139" s="89" t="s">
        <v>57</v>
      </c>
      <c r="B139" s="69">
        <v>19</v>
      </c>
      <c r="C139" s="70" t="s">
        <v>122</v>
      </c>
      <c r="D139" s="70" t="s">
        <v>655</v>
      </c>
      <c r="E139" s="71">
        <v>1903</v>
      </c>
      <c r="F139" s="72" t="s">
        <v>673</v>
      </c>
      <c r="G139" s="70" t="s">
        <v>599</v>
      </c>
      <c r="H139" s="72" t="s">
        <v>682</v>
      </c>
      <c r="I139" s="73">
        <v>1903011</v>
      </c>
      <c r="J139" s="74" t="s">
        <v>149</v>
      </c>
      <c r="K139" s="70" t="s">
        <v>683</v>
      </c>
      <c r="L139" s="75">
        <v>190301100</v>
      </c>
      <c r="M139" s="76">
        <v>2020680810095</v>
      </c>
      <c r="N139" s="72" t="s">
        <v>647</v>
      </c>
      <c r="O139" s="77">
        <v>1</v>
      </c>
      <c r="P139" s="67">
        <v>81747000</v>
      </c>
      <c r="Q139" s="68">
        <v>0</v>
      </c>
      <c r="R139" s="68">
        <v>0</v>
      </c>
      <c r="S139" s="68">
        <v>0</v>
      </c>
      <c r="T139" s="68">
        <v>0</v>
      </c>
      <c r="U139" s="68">
        <v>0</v>
      </c>
      <c r="V139" s="68">
        <v>0</v>
      </c>
      <c r="W139" s="68">
        <v>0</v>
      </c>
      <c r="X139" s="68">
        <v>0</v>
      </c>
      <c r="Y139" s="68">
        <v>0</v>
      </c>
      <c r="Z139" s="68">
        <v>0</v>
      </c>
      <c r="AA139" s="68">
        <v>0</v>
      </c>
      <c r="AB139" s="68">
        <v>0</v>
      </c>
      <c r="AC139" s="68">
        <v>0</v>
      </c>
      <c r="AD139" s="68">
        <v>0</v>
      </c>
      <c r="AE139" s="90">
        <f>+SUM('POAI 2022 - RANGO'!$P139:$AD139)</f>
        <v>81747000</v>
      </c>
    </row>
    <row r="140" spans="1:31" ht="105.5" thickBot="1" x14ac:dyDescent="0.4">
      <c r="A140" s="89" t="s">
        <v>325</v>
      </c>
      <c r="B140" s="69">
        <v>12</v>
      </c>
      <c r="C140" s="70" t="s">
        <v>339</v>
      </c>
      <c r="D140" s="70" t="s">
        <v>684</v>
      </c>
      <c r="E140" s="71">
        <v>1202</v>
      </c>
      <c r="F140" s="72" t="s">
        <v>685</v>
      </c>
      <c r="G140" s="70" t="s">
        <v>686</v>
      </c>
      <c r="H140" s="72" t="s">
        <v>687</v>
      </c>
      <c r="I140" s="73">
        <v>1202019</v>
      </c>
      <c r="J140" s="74" t="s">
        <v>688</v>
      </c>
      <c r="K140" s="70" t="s">
        <v>689</v>
      </c>
      <c r="L140" s="75">
        <v>120201900</v>
      </c>
      <c r="M140" s="76">
        <v>2021680810032</v>
      </c>
      <c r="N140" s="72" t="s">
        <v>690</v>
      </c>
      <c r="O140" s="77">
        <v>2</v>
      </c>
      <c r="P140" s="67">
        <v>124904470</v>
      </c>
      <c r="Q140" s="68">
        <v>0</v>
      </c>
      <c r="R140" s="68">
        <v>0</v>
      </c>
      <c r="S140" s="68">
        <v>0</v>
      </c>
      <c r="T140" s="68">
        <v>0</v>
      </c>
      <c r="U140" s="68">
        <v>0</v>
      </c>
      <c r="V140" s="68">
        <v>222755522.16</v>
      </c>
      <c r="W140" s="68">
        <v>0</v>
      </c>
      <c r="X140" s="68">
        <v>0</v>
      </c>
      <c r="Y140" s="68">
        <v>0</v>
      </c>
      <c r="Z140" s="68">
        <v>0</v>
      </c>
      <c r="AA140" s="68">
        <v>0</v>
      </c>
      <c r="AB140" s="68">
        <v>0</v>
      </c>
      <c r="AC140" s="68">
        <v>0</v>
      </c>
      <c r="AD140" s="68">
        <v>0</v>
      </c>
      <c r="AE140" s="90">
        <f>+SUM('POAI 2022 - RANGO'!$P140:$AD140)</f>
        <v>347659992.15999997</v>
      </c>
    </row>
    <row r="141" spans="1:31" ht="63.5" thickBot="1" x14ac:dyDescent="0.4">
      <c r="A141" s="89" t="s">
        <v>151</v>
      </c>
      <c r="B141" s="69">
        <v>41</v>
      </c>
      <c r="C141" s="70" t="s">
        <v>152</v>
      </c>
      <c r="D141" s="70" t="s">
        <v>691</v>
      </c>
      <c r="E141" s="71">
        <v>4103</v>
      </c>
      <c r="F141" s="72" t="s">
        <v>692</v>
      </c>
      <c r="G141" s="70" t="s">
        <v>686</v>
      </c>
      <c r="H141" s="72" t="s">
        <v>693</v>
      </c>
      <c r="I141" s="73">
        <v>4103052</v>
      </c>
      <c r="J141" s="74" t="s">
        <v>150</v>
      </c>
      <c r="K141" s="70" t="s">
        <v>694</v>
      </c>
      <c r="L141" s="75">
        <v>410305201</v>
      </c>
      <c r="M141" s="76">
        <v>2021680810012</v>
      </c>
      <c r="N141" s="72" t="s">
        <v>695</v>
      </c>
      <c r="O141" s="77">
        <v>2</v>
      </c>
      <c r="P141" s="67">
        <v>0</v>
      </c>
      <c r="Q141" s="68">
        <v>0</v>
      </c>
      <c r="R141" s="68">
        <v>0</v>
      </c>
      <c r="S141" s="68">
        <v>0</v>
      </c>
      <c r="T141" s="68">
        <v>0</v>
      </c>
      <c r="U141" s="68">
        <v>0</v>
      </c>
      <c r="V141" s="68">
        <v>7283835</v>
      </c>
      <c r="W141" s="68">
        <v>0</v>
      </c>
      <c r="X141" s="68">
        <v>0</v>
      </c>
      <c r="Y141" s="68">
        <v>0</v>
      </c>
      <c r="Z141" s="68">
        <v>0</v>
      </c>
      <c r="AA141" s="68">
        <v>0</v>
      </c>
      <c r="AB141" s="68">
        <v>0</v>
      </c>
      <c r="AC141" s="68">
        <v>0</v>
      </c>
      <c r="AD141" s="68">
        <v>96716165.299999997</v>
      </c>
      <c r="AE141" s="90">
        <f>+SUM('POAI 2022 - RANGO'!$P141:$AD141)</f>
        <v>104000000.3</v>
      </c>
    </row>
    <row r="142" spans="1:31" ht="63.5" thickBot="1" x14ac:dyDescent="0.4">
      <c r="A142" s="89" t="s">
        <v>151</v>
      </c>
      <c r="B142" s="69">
        <v>41</v>
      </c>
      <c r="C142" s="70" t="s">
        <v>152</v>
      </c>
      <c r="D142" s="70" t="s">
        <v>691</v>
      </c>
      <c r="E142" s="71">
        <v>4103</v>
      </c>
      <c r="F142" s="72" t="s">
        <v>692</v>
      </c>
      <c r="G142" s="70" t="s">
        <v>686</v>
      </c>
      <c r="H142" s="72" t="s">
        <v>693</v>
      </c>
      <c r="I142" s="73">
        <v>4103052</v>
      </c>
      <c r="J142" s="74" t="s">
        <v>153</v>
      </c>
      <c r="K142" s="70" t="s">
        <v>694</v>
      </c>
      <c r="L142" s="75">
        <v>410305201</v>
      </c>
      <c r="M142" s="76">
        <v>2020680810193</v>
      </c>
      <c r="N142" s="72" t="s">
        <v>696</v>
      </c>
      <c r="O142" s="77">
        <v>3</v>
      </c>
      <c r="P142" s="67">
        <v>0</v>
      </c>
      <c r="Q142" s="68">
        <v>0</v>
      </c>
      <c r="R142" s="68">
        <v>0</v>
      </c>
      <c r="S142" s="68">
        <v>0</v>
      </c>
      <c r="T142" s="68">
        <v>0</v>
      </c>
      <c r="U142" s="68">
        <v>0</v>
      </c>
      <c r="V142" s="68">
        <v>202500000</v>
      </c>
      <c r="W142" s="68">
        <v>0</v>
      </c>
      <c r="X142" s="68">
        <v>0</v>
      </c>
      <c r="Y142" s="68">
        <v>0</v>
      </c>
      <c r="Z142" s="68">
        <v>0</v>
      </c>
      <c r="AA142" s="68">
        <v>0</v>
      </c>
      <c r="AB142" s="68">
        <v>0</v>
      </c>
      <c r="AC142" s="68">
        <v>0</v>
      </c>
      <c r="AD142" s="68">
        <v>0</v>
      </c>
      <c r="AE142" s="90">
        <f>+SUM('POAI 2022 - RANGO'!$P142:$AD142)</f>
        <v>202500000</v>
      </c>
    </row>
    <row r="143" spans="1:31" ht="63.5" thickBot="1" x14ac:dyDescent="0.4">
      <c r="A143" s="89" t="s">
        <v>151</v>
      </c>
      <c r="B143" s="69">
        <v>41</v>
      </c>
      <c r="C143" s="70" t="s">
        <v>152</v>
      </c>
      <c r="D143" s="70" t="s">
        <v>691</v>
      </c>
      <c r="E143" s="71">
        <v>4103</v>
      </c>
      <c r="F143" s="72" t="s">
        <v>692</v>
      </c>
      <c r="G143" s="70" t="s">
        <v>686</v>
      </c>
      <c r="H143" s="72" t="s">
        <v>693</v>
      </c>
      <c r="I143" s="73">
        <v>4103052</v>
      </c>
      <c r="J143" s="74" t="s">
        <v>159</v>
      </c>
      <c r="K143" s="70" t="s">
        <v>694</v>
      </c>
      <c r="L143" s="75">
        <v>410305201</v>
      </c>
      <c r="M143" s="76">
        <v>2021680810046</v>
      </c>
      <c r="N143" s="72" t="s">
        <v>697</v>
      </c>
      <c r="O143" s="77">
        <v>2</v>
      </c>
      <c r="P143" s="67">
        <v>250000000</v>
      </c>
      <c r="Q143" s="68">
        <v>0</v>
      </c>
      <c r="R143" s="68">
        <v>0</v>
      </c>
      <c r="S143" s="68">
        <v>0</v>
      </c>
      <c r="T143" s="68">
        <v>0</v>
      </c>
      <c r="U143" s="68">
        <v>0</v>
      </c>
      <c r="V143" s="68">
        <v>0</v>
      </c>
      <c r="W143" s="68">
        <v>0</v>
      </c>
      <c r="X143" s="68">
        <v>0</v>
      </c>
      <c r="Y143" s="68">
        <v>0</v>
      </c>
      <c r="Z143" s="68">
        <v>0</v>
      </c>
      <c r="AA143" s="68">
        <v>0</v>
      </c>
      <c r="AB143" s="68">
        <v>0</v>
      </c>
      <c r="AC143" s="68">
        <v>0</v>
      </c>
      <c r="AD143" s="68">
        <v>0</v>
      </c>
      <c r="AE143" s="90">
        <f>+SUM('POAI 2022 - RANGO'!$P143:$AD143)</f>
        <v>250000000</v>
      </c>
    </row>
    <row r="144" spans="1:31" ht="63.5" thickBot="1" x14ac:dyDescent="0.4">
      <c r="A144" s="89" t="s">
        <v>151</v>
      </c>
      <c r="B144" s="69">
        <v>41</v>
      </c>
      <c r="C144" s="70" t="s">
        <v>152</v>
      </c>
      <c r="D144" s="70" t="s">
        <v>691</v>
      </c>
      <c r="E144" s="71">
        <v>4103</v>
      </c>
      <c r="F144" s="72" t="s">
        <v>692</v>
      </c>
      <c r="G144" s="70" t="s">
        <v>686</v>
      </c>
      <c r="H144" s="72" t="s">
        <v>693</v>
      </c>
      <c r="I144" s="73">
        <v>4103052</v>
      </c>
      <c r="J144" s="74" t="s">
        <v>160</v>
      </c>
      <c r="K144" s="70" t="s">
        <v>694</v>
      </c>
      <c r="L144" s="75">
        <v>410305201</v>
      </c>
      <c r="M144" s="76">
        <v>2021680810051</v>
      </c>
      <c r="N144" s="72" t="s">
        <v>698</v>
      </c>
      <c r="O144" s="77">
        <v>2</v>
      </c>
      <c r="P144" s="67">
        <v>125000000</v>
      </c>
      <c r="Q144" s="68">
        <v>0</v>
      </c>
      <c r="R144" s="68">
        <v>0</v>
      </c>
      <c r="S144" s="68">
        <v>0</v>
      </c>
      <c r="T144" s="68">
        <v>0</v>
      </c>
      <c r="U144" s="68">
        <v>0</v>
      </c>
      <c r="V144" s="68">
        <v>0</v>
      </c>
      <c r="W144" s="68">
        <v>0</v>
      </c>
      <c r="X144" s="68">
        <v>0</v>
      </c>
      <c r="Y144" s="68">
        <v>0</v>
      </c>
      <c r="Z144" s="68">
        <v>0</v>
      </c>
      <c r="AA144" s="68">
        <v>0</v>
      </c>
      <c r="AB144" s="68">
        <v>0</v>
      </c>
      <c r="AC144" s="68">
        <v>0</v>
      </c>
      <c r="AD144" s="68">
        <v>0</v>
      </c>
      <c r="AE144" s="90">
        <f>+SUM('POAI 2022 - RANGO'!$P144:$AD144)</f>
        <v>125000000</v>
      </c>
    </row>
    <row r="145" spans="1:31" ht="42.5" thickBot="1" x14ac:dyDescent="0.4">
      <c r="A145" s="89" t="s">
        <v>151</v>
      </c>
      <c r="B145" s="69">
        <v>41</v>
      </c>
      <c r="C145" s="70" t="s">
        <v>152</v>
      </c>
      <c r="D145" s="70" t="s">
        <v>691</v>
      </c>
      <c r="E145" s="71">
        <v>4103</v>
      </c>
      <c r="F145" s="72" t="s">
        <v>699</v>
      </c>
      <c r="G145" s="70" t="s">
        <v>686</v>
      </c>
      <c r="H145" s="72" t="s">
        <v>693</v>
      </c>
      <c r="I145" s="73">
        <v>4103052</v>
      </c>
      <c r="J145" s="74" t="s">
        <v>164</v>
      </c>
      <c r="K145" s="70" t="s">
        <v>694</v>
      </c>
      <c r="L145" s="75">
        <v>410305201</v>
      </c>
      <c r="M145" s="76">
        <v>2021680810018</v>
      </c>
      <c r="N145" s="72" t="s">
        <v>700</v>
      </c>
      <c r="O145" s="77">
        <v>20</v>
      </c>
      <c r="P145" s="67">
        <v>110000000</v>
      </c>
      <c r="Q145" s="68">
        <v>0</v>
      </c>
      <c r="R145" s="68">
        <v>0</v>
      </c>
      <c r="S145" s="68">
        <v>0</v>
      </c>
      <c r="T145" s="68">
        <v>0</v>
      </c>
      <c r="U145" s="68">
        <v>0</v>
      </c>
      <c r="V145" s="68">
        <v>0</v>
      </c>
      <c r="W145" s="68">
        <v>0</v>
      </c>
      <c r="X145" s="68">
        <v>0</v>
      </c>
      <c r="Y145" s="68">
        <v>0</v>
      </c>
      <c r="Z145" s="68">
        <v>0</v>
      </c>
      <c r="AA145" s="68">
        <v>0</v>
      </c>
      <c r="AB145" s="68">
        <v>0</v>
      </c>
      <c r="AC145" s="68">
        <v>0</v>
      </c>
      <c r="AD145" s="68">
        <v>0</v>
      </c>
      <c r="AE145" s="90">
        <f>+SUM('POAI 2022 - RANGO'!$P145:$AD145)</f>
        <v>110000000</v>
      </c>
    </row>
    <row r="146" spans="1:31" ht="53" thickBot="1" x14ac:dyDescent="0.4">
      <c r="A146" s="89" t="s">
        <v>151</v>
      </c>
      <c r="B146" s="69">
        <v>41</v>
      </c>
      <c r="C146" s="70" t="s">
        <v>152</v>
      </c>
      <c r="D146" s="70" t="s">
        <v>691</v>
      </c>
      <c r="E146" s="71">
        <v>4103</v>
      </c>
      <c r="F146" s="72" t="s">
        <v>701</v>
      </c>
      <c r="G146" s="70" t="s">
        <v>686</v>
      </c>
      <c r="H146" s="72" t="s">
        <v>702</v>
      </c>
      <c r="I146" s="73">
        <v>4103050</v>
      </c>
      <c r="J146" s="74" t="s">
        <v>167</v>
      </c>
      <c r="K146" s="70" t="s">
        <v>703</v>
      </c>
      <c r="L146" s="75">
        <v>410305009</v>
      </c>
      <c r="M146" s="76">
        <v>2021680810022</v>
      </c>
      <c r="N146" s="72" t="s">
        <v>704</v>
      </c>
      <c r="O146" s="77">
        <v>1</v>
      </c>
      <c r="P146" s="67">
        <v>732959419.55999994</v>
      </c>
      <c r="Q146" s="68">
        <v>0</v>
      </c>
      <c r="R146" s="68">
        <v>0</v>
      </c>
      <c r="S146" s="68">
        <v>0</v>
      </c>
      <c r="T146" s="68">
        <v>0</v>
      </c>
      <c r="U146" s="68">
        <v>0</v>
      </c>
      <c r="V146" s="68">
        <v>0</v>
      </c>
      <c r="W146" s="68">
        <v>0</v>
      </c>
      <c r="X146" s="68">
        <v>0</v>
      </c>
      <c r="Y146" s="68">
        <v>0</v>
      </c>
      <c r="Z146" s="68">
        <v>0</v>
      </c>
      <c r="AA146" s="68">
        <v>0</v>
      </c>
      <c r="AB146" s="68">
        <v>0</v>
      </c>
      <c r="AC146" s="68">
        <v>0</v>
      </c>
      <c r="AD146" s="68">
        <v>0</v>
      </c>
      <c r="AE146" s="90">
        <f>+SUM('POAI 2022 - RANGO'!$P146:$AD146)</f>
        <v>732959419.55999994</v>
      </c>
    </row>
    <row r="147" spans="1:31" ht="53" thickBot="1" x14ac:dyDescent="0.4">
      <c r="A147" s="89" t="s">
        <v>151</v>
      </c>
      <c r="B147" s="69">
        <v>41</v>
      </c>
      <c r="C147" s="70" t="s">
        <v>152</v>
      </c>
      <c r="D147" s="70" t="s">
        <v>691</v>
      </c>
      <c r="E147" s="71">
        <v>4103</v>
      </c>
      <c r="F147" s="72" t="s">
        <v>705</v>
      </c>
      <c r="G147" s="70" t="s">
        <v>686</v>
      </c>
      <c r="H147" s="72" t="s">
        <v>693</v>
      </c>
      <c r="I147" s="73">
        <v>4103052</v>
      </c>
      <c r="J147" s="74" t="s">
        <v>170</v>
      </c>
      <c r="K147" s="70" t="s">
        <v>694</v>
      </c>
      <c r="L147" s="75">
        <v>410305201</v>
      </c>
      <c r="M147" s="76" t="s">
        <v>706</v>
      </c>
      <c r="N147" s="72" t="s">
        <v>707</v>
      </c>
      <c r="O147" s="77">
        <v>1</v>
      </c>
      <c r="P147" s="67">
        <v>0</v>
      </c>
      <c r="Q147" s="68">
        <v>0</v>
      </c>
      <c r="R147" s="68">
        <v>0</v>
      </c>
      <c r="S147" s="68">
        <v>0</v>
      </c>
      <c r="T147" s="68">
        <v>0</v>
      </c>
      <c r="U147" s="68">
        <v>0</v>
      </c>
      <c r="V147" s="68">
        <v>66000000</v>
      </c>
      <c r="W147" s="68">
        <v>0</v>
      </c>
      <c r="X147" s="68">
        <v>0</v>
      </c>
      <c r="Y147" s="68">
        <v>0</v>
      </c>
      <c r="Z147" s="68">
        <v>0</v>
      </c>
      <c r="AA147" s="68">
        <v>0</v>
      </c>
      <c r="AB147" s="68">
        <v>0</v>
      </c>
      <c r="AC147" s="68">
        <v>0</v>
      </c>
      <c r="AD147" s="68">
        <v>0</v>
      </c>
      <c r="AE147" s="90">
        <f>+SUM('POAI 2022 - RANGO'!$P147:$AD147)</f>
        <v>66000000</v>
      </c>
    </row>
    <row r="148" spans="1:31" ht="32" thickBot="1" x14ac:dyDescent="0.4">
      <c r="A148" s="89" t="s">
        <v>212</v>
      </c>
      <c r="B148" s="69">
        <v>36</v>
      </c>
      <c r="C148" s="70" t="s">
        <v>220</v>
      </c>
      <c r="D148" s="70" t="s">
        <v>708</v>
      </c>
      <c r="E148" s="71">
        <v>3602</v>
      </c>
      <c r="F148" s="72" t="s">
        <v>709</v>
      </c>
      <c r="G148" s="70" t="s">
        <v>710</v>
      </c>
      <c r="H148" s="72" t="s">
        <v>711</v>
      </c>
      <c r="I148" s="73">
        <v>3602004</v>
      </c>
      <c r="J148" s="74" t="s">
        <v>712</v>
      </c>
      <c r="K148" s="70" t="s">
        <v>713</v>
      </c>
      <c r="L148" s="75">
        <v>360200400</v>
      </c>
      <c r="M148" s="76">
        <v>2020680810059</v>
      </c>
      <c r="N148" s="72" t="s">
        <v>714</v>
      </c>
      <c r="O148" s="77">
        <v>500</v>
      </c>
      <c r="P148" s="67">
        <v>650000000</v>
      </c>
      <c r="Q148" s="68">
        <v>0</v>
      </c>
      <c r="R148" s="68">
        <v>0</v>
      </c>
      <c r="S148" s="68">
        <v>0</v>
      </c>
      <c r="T148" s="68">
        <v>0</v>
      </c>
      <c r="U148" s="68">
        <v>0</v>
      </c>
      <c r="V148" s="68">
        <v>150000000</v>
      </c>
      <c r="W148" s="68">
        <v>0</v>
      </c>
      <c r="X148" s="68">
        <v>0</v>
      </c>
      <c r="Y148" s="68">
        <v>0</v>
      </c>
      <c r="Z148" s="68">
        <v>0</v>
      </c>
      <c r="AA148" s="68">
        <v>0</v>
      </c>
      <c r="AB148" s="68">
        <v>0</v>
      </c>
      <c r="AC148" s="68">
        <v>0</v>
      </c>
      <c r="AD148" s="68">
        <v>0</v>
      </c>
      <c r="AE148" s="90">
        <f>+SUM('POAI 2022 - RANGO'!$P148:$AD148)</f>
        <v>800000000</v>
      </c>
    </row>
    <row r="149" spans="1:31" ht="63.5" thickBot="1" x14ac:dyDescent="0.4">
      <c r="A149" s="89" t="s">
        <v>151</v>
      </c>
      <c r="B149" s="69">
        <v>41</v>
      </c>
      <c r="C149" s="70" t="s">
        <v>152</v>
      </c>
      <c r="D149" s="70" t="s">
        <v>691</v>
      </c>
      <c r="E149" s="71">
        <v>4103</v>
      </c>
      <c r="F149" s="72" t="s">
        <v>692</v>
      </c>
      <c r="G149" s="70" t="s">
        <v>710</v>
      </c>
      <c r="H149" s="72" t="s">
        <v>693</v>
      </c>
      <c r="I149" s="73">
        <v>4103052</v>
      </c>
      <c r="J149" s="74" t="s">
        <v>154</v>
      </c>
      <c r="K149" s="70" t="s">
        <v>694</v>
      </c>
      <c r="L149" s="75">
        <v>410305201</v>
      </c>
      <c r="M149" s="76">
        <v>2020680810153</v>
      </c>
      <c r="N149" s="72" t="s">
        <v>715</v>
      </c>
      <c r="O149" s="77">
        <v>3</v>
      </c>
      <c r="P149" s="67">
        <v>226000000</v>
      </c>
      <c r="Q149" s="68">
        <v>0</v>
      </c>
      <c r="R149" s="68">
        <v>0</v>
      </c>
      <c r="S149" s="68">
        <v>0</v>
      </c>
      <c r="T149" s="68">
        <v>0</v>
      </c>
      <c r="U149" s="68">
        <v>0</v>
      </c>
      <c r="V149" s="68">
        <v>39000000</v>
      </c>
      <c r="W149" s="68">
        <v>0</v>
      </c>
      <c r="X149" s="68">
        <v>0</v>
      </c>
      <c r="Y149" s="68">
        <v>0</v>
      </c>
      <c r="Z149" s="68">
        <v>0</v>
      </c>
      <c r="AA149" s="68">
        <v>0</v>
      </c>
      <c r="AB149" s="68">
        <v>0</v>
      </c>
      <c r="AC149" s="68">
        <v>0</v>
      </c>
      <c r="AD149" s="68">
        <v>20000000</v>
      </c>
      <c r="AE149" s="90">
        <f>+SUM('POAI 2022 - RANGO'!$P149:$AD149)</f>
        <v>285000000</v>
      </c>
    </row>
    <row r="150" spans="1:31" ht="63.5" thickBot="1" x14ac:dyDescent="0.4">
      <c r="A150" s="89" t="s">
        <v>151</v>
      </c>
      <c r="B150" s="69">
        <v>41</v>
      </c>
      <c r="C150" s="70" t="s">
        <v>152</v>
      </c>
      <c r="D150" s="70" t="s">
        <v>691</v>
      </c>
      <c r="E150" s="71">
        <v>4103</v>
      </c>
      <c r="F150" s="72" t="s">
        <v>692</v>
      </c>
      <c r="G150" s="70" t="s">
        <v>710</v>
      </c>
      <c r="H150" s="72" t="s">
        <v>693</v>
      </c>
      <c r="I150" s="73">
        <v>4103052</v>
      </c>
      <c r="J150" s="74" t="s">
        <v>155</v>
      </c>
      <c r="K150" s="70" t="s">
        <v>694</v>
      </c>
      <c r="L150" s="75">
        <v>410305201</v>
      </c>
      <c r="M150" s="76">
        <v>2020680810161</v>
      </c>
      <c r="N150" s="72" t="s">
        <v>716</v>
      </c>
      <c r="O150" s="77">
        <v>3</v>
      </c>
      <c r="P150" s="67">
        <v>20000000</v>
      </c>
      <c r="Q150" s="68">
        <v>0</v>
      </c>
      <c r="R150" s="68">
        <v>0</v>
      </c>
      <c r="S150" s="68">
        <v>0</v>
      </c>
      <c r="T150" s="68">
        <v>0</v>
      </c>
      <c r="U150" s="68">
        <v>0</v>
      </c>
      <c r="V150" s="68">
        <v>15000000</v>
      </c>
      <c r="W150" s="68">
        <v>0</v>
      </c>
      <c r="X150" s="68">
        <v>0</v>
      </c>
      <c r="Y150" s="68">
        <v>0</v>
      </c>
      <c r="Z150" s="68">
        <v>0</v>
      </c>
      <c r="AA150" s="68">
        <v>0</v>
      </c>
      <c r="AB150" s="68">
        <v>0</v>
      </c>
      <c r="AC150" s="68">
        <v>0</v>
      </c>
      <c r="AD150" s="68">
        <v>15000000</v>
      </c>
      <c r="AE150" s="90">
        <f>+SUM('POAI 2022 - RANGO'!$P150:$AD150)</f>
        <v>50000000</v>
      </c>
    </row>
    <row r="151" spans="1:31" ht="63.5" thickBot="1" x14ac:dyDescent="0.4">
      <c r="A151" s="89" t="s">
        <v>151</v>
      </c>
      <c r="B151" s="69">
        <v>41</v>
      </c>
      <c r="C151" s="70" t="s">
        <v>152</v>
      </c>
      <c r="D151" s="70" t="s">
        <v>691</v>
      </c>
      <c r="E151" s="71">
        <v>4103</v>
      </c>
      <c r="F151" s="72" t="s">
        <v>692</v>
      </c>
      <c r="G151" s="70" t="s">
        <v>710</v>
      </c>
      <c r="H151" s="72" t="s">
        <v>693</v>
      </c>
      <c r="I151" s="73">
        <v>4103052</v>
      </c>
      <c r="J151" s="74" t="s">
        <v>155</v>
      </c>
      <c r="K151" s="70" t="s">
        <v>694</v>
      </c>
      <c r="L151" s="75">
        <v>410305201</v>
      </c>
      <c r="M151" s="76">
        <v>2020680810162</v>
      </c>
      <c r="N151" s="72" t="s">
        <v>717</v>
      </c>
      <c r="O151" s="77">
        <v>3</v>
      </c>
      <c r="P151" s="67">
        <v>20000000</v>
      </c>
      <c r="Q151" s="68">
        <v>0</v>
      </c>
      <c r="R151" s="68">
        <v>0</v>
      </c>
      <c r="S151" s="68">
        <v>0</v>
      </c>
      <c r="T151" s="68">
        <v>0</v>
      </c>
      <c r="U151" s="68">
        <v>0</v>
      </c>
      <c r="V151" s="68">
        <v>0</v>
      </c>
      <c r="W151" s="68">
        <v>0</v>
      </c>
      <c r="X151" s="68">
        <v>0</v>
      </c>
      <c r="Y151" s="68">
        <v>0</v>
      </c>
      <c r="Z151" s="68">
        <v>0</v>
      </c>
      <c r="AA151" s="68">
        <v>0</v>
      </c>
      <c r="AB151" s="68">
        <v>0</v>
      </c>
      <c r="AC151" s="68">
        <v>0</v>
      </c>
      <c r="AD151" s="68">
        <v>15000000</v>
      </c>
      <c r="AE151" s="90">
        <f>+SUM('POAI 2022 - RANGO'!$P151:$AD151)</f>
        <v>35000000</v>
      </c>
    </row>
    <row r="152" spans="1:31" ht="63.5" thickBot="1" x14ac:dyDescent="0.4">
      <c r="A152" s="89" t="s">
        <v>151</v>
      </c>
      <c r="B152" s="69">
        <v>41</v>
      </c>
      <c r="C152" s="70" t="s">
        <v>152</v>
      </c>
      <c r="D152" s="70" t="s">
        <v>691</v>
      </c>
      <c r="E152" s="71">
        <v>4103</v>
      </c>
      <c r="F152" s="72" t="s">
        <v>692</v>
      </c>
      <c r="G152" s="70" t="s">
        <v>710</v>
      </c>
      <c r="H152" s="72" t="s">
        <v>693</v>
      </c>
      <c r="I152" s="73">
        <v>4103052</v>
      </c>
      <c r="J152" s="74" t="s">
        <v>156</v>
      </c>
      <c r="K152" s="70" t="s">
        <v>694</v>
      </c>
      <c r="L152" s="75">
        <v>410305201</v>
      </c>
      <c r="M152" s="76">
        <v>2020680810163</v>
      </c>
      <c r="N152" s="72" t="s">
        <v>718</v>
      </c>
      <c r="O152" s="77">
        <v>3</v>
      </c>
      <c r="P152" s="67">
        <v>140000000</v>
      </c>
      <c r="Q152" s="68">
        <v>0</v>
      </c>
      <c r="R152" s="68">
        <v>0</v>
      </c>
      <c r="S152" s="68">
        <v>0</v>
      </c>
      <c r="T152" s="68">
        <v>0</v>
      </c>
      <c r="U152" s="68">
        <v>0</v>
      </c>
      <c r="V152" s="68">
        <v>15000000</v>
      </c>
      <c r="W152" s="68">
        <v>0</v>
      </c>
      <c r="X152" s="68">
        <v>0</v>
      </c>
      <c r="Y152" s="68">
        <v>0</v>
      </c>
      <c r="Z152" s="68">
        <v>0</v>
      </c>
      <c r="AA152" s="68">
        <v>0</v>
      </c>
      <c r="AB152" s="68">
        <v>0</v>
      </c>
      <c r="AC152" s="68">
        <v>0</v>
      </c>
      <c r="AD152" s="68">
        <v>0</v>
      </c>
      <c r="AE152" s="90">
        <f>+SUM('POAI 2022 - RANGO'!$P152:$AD152)</f>
        <v>155000000</v>
      </c>
    </row>
    <row r="153" spans="1:31" ht="63.5" thickBot="1" x14ac:dyDescent="0.4">
      <c r="A153" s="89" t="s">
        <v>151</v>
      </c>
      <c r="B153" s="69">
        <v>41</v>
      </c>
      <c r="C153" s="70" t="s">
        <v>152</v>
      </c>
      <c r="D153" s="70" t="s">
        <v>691</v>
      </c>
      <c r="E153" s="71">
        <v>4103</v>
      </c>
      <c r="F153" s="72" t="s">
        <v>692</v>
      </c>
      <c r="G153" s="70" t="s">
        <v>710</v>
      </c>
      <c r="H153" s="72" t="s">
        <v>693</v>
      </c>
      <c r="I153" s="73">
        <v>4103052</v>
      </c>
      <c r="J153" s="74" t="s">
        <v>157</v>
      </c>
      <c r="K153" s="70" t="s">
        <v>694</v>
      </c>
      <c r="L153" s="75">
        <v>410305201</v>
      </c>
      <c r="M153" s="76">
        <v>2020680810164</v>
      </c>
      <c r="N153" s="72" t="s">
        <v>719</v>
      </c>
      <c r="O153" s="77">
        <v>3</v>
      </c>
      <c r="P153" s="67">
        <v>130000000</v>
      </c>
      <c r="Q153" s="68">
        <v>0</v>
      </c>
      <c r="R153" s="68">
        <v>0</v>
      </c>
      <c r="S153" s="68">
        <v>0</v>
      </c>
      <c r="T153" s="68">
        <v>0</v>
      </c>
      <c r="U153" s="68">
        <v>0</v>
      </c>
      <c r="V153" s="68">
        <v>20000000</v>
      </c>
      <c r="W153" s="68">
        <v>0</v>
      </c>
      <c r="X153" s="68">
        <v>0</v>
      </c>
      <c r="Y153" s="68">
        <v>0</v>
      </c>
      <c r="Z153" s="68">
        <v>0</v>
      </c>
      <c r="AA153" s="68">
        <v>0</v>
      </c>
      <c r="AB153" s="68">
        <v>0</v>
      </c>
      <c r="AC153" s="68">
        <v>0</v>
      </c>
      <c r="AD153" s="68">
        <v>26716165.300000001</v>
      </c>
      <c r="AE153" s="90">
        <f>+SUM('POAI 2022 - RANGO'!$P153:$AD153)</f>
        <v>176716165.30000001</v>
      </c>
    </row>
    <row r="154" spans="1:31" ht="63.5" thickBot="1" x14ac:dyDescent="0.4">
      <c r="A154" s="89" t="s">
        <v>151</v>
      </c>
      <c r="B154" s="69">
        <v>41</v>
      </c>
      <c r="C154" s="70" t="s">
        <v>152</v>
      </c>
      <c r="D154" s="70" t="s">
        <v>720</v>
      </c>
      <c r="E154" s="71">
        <v>4104</v>
      </c>
      <c r="F154" s="72" t="s">
        <v>692</v>
      </c>
      <c r="G154" s="70" t="s">
        <v>710</v>
      </c>
      <c r="H154" s="72" t="s">
        <v>721</v>
      </c>
      <c r="I154" s="73">
        <v>4104008</v>
      </c>
      <c r="J154" s="74" t="s">
        <v>158</v>
      </c>
      <c r="K154" s="70" t="s">
        <v>722</v>
      </c>
      <c r="L154" s="75">
        <v>410400800</v>
      </c>
      <c r="M154" s="76">
        <v>2020680810058</v>
      </c>
      <c r="N154" s="72" t="s">
        <v>723</v>
      </c>
      <c r="O154" s="77">
        <v>1</v>
      </c>
      <c r="P154" s="68">
        <v>2359370414.54</v>
      </c>
      <c r="Q154" s="68">
        <v>0</v>
      </c>
      <c r="R154" s="68">
        <v>0</v>
      </c>
      <c r="S154" s="68">
        <v>0</v>
      </c>
      <c r="T154" s="68">
        <v>0</v>
      </c>
      <c r="U154" s="68">
        <v>0</v>
      </c>
      <c r="V154" s="68">
        <v>0</v>
      </c>
      <c r="W154" s="68">
        <v>0</v>
      </c>
      <c r="X154" s="68">
        <v>0</v>
      </c>
      <c r="Y154" s="68">
        <v>0</v>
      </c>
      <c r="Z154" s="68">
        <v>0</v>
      </c>
      <c r="AA154" s="68">
        <v>0</v>
      </c>
      <c r="AB154" s="68">
        <v>0</v>
      </c>
      <c r="AC154" s="68">
        <v>0</v>
      </c>
      <c r="AD154" s="68">
        <v>4769307463</v>
      </c>
      <c r="AE154" s="90">
        <f>+SUM('POAI 2022 - RANGO'!$P154:$AD154)</f>
        <v>7128677877.54</v>
      </c>
    </row>
    <row r="155" spans="1:31" ht="63.5" thickBot="1" x14ac:dyDescent="0.4">
      <c r="A155" s="89" t="s">
        <v>151</v>
      </c>
      <c r="B155" s="69">
        <v>41</v>
      </c>
      <c r="C155" s="70" t="s">
        <v>152</v>
      </c>
      <c r="D155" s="70" t="s">
        <v>720</v>
      </c>
      <c r="E155" s="71">
        <v>4104</v>
      </c>
      <c r="F155" s="72" t="s">
        <v>692</v>
      </c>
      <c r="G155" s="70" t="s">
        <v>710</v>
      </c>
      <c r="H155" s="72" t="s">
        <v>724</v>
      </c>
      <c r="I155" s="73">
        <v>4104026</v>
      </c>
      <c r="J155" s="74" t="s">
        <v>161</v>
      </c>
      <c r="K155" s="70" t="s">
        <v>725</v>
      </c>
      <c r="L155" s="75">
        <v>410402600</v>
      </c>
      <c r="M155" s="76">
        <v>2020680810150</v>
      </c>
      <c r="N155" s="72" t="s">
        <v>726</v>
      </c>
      <c r="O155" s="77">
        <v>1</v>
      </c>
      <c r="P155" s="67">
        <v>300000000</v>
      </c>
      <c r="Q155" s="68">
        <v>0</v>
      </c>
      <c r="R155" s="68">
        <v>0</v>
      </c>
      <c r="S155" s="68">
        <v>0</v>
      </c>
      <c r="T155" s="68">
        <v>0</v>
      </c>
      <c r="U155" s="68">
        <v>0</v>
      </c>
      <c r="V155" s="68">
        <v>0</v>
      </c>
      <c r="W155" s="68">
        <v>0</v>
      </c>
      <c r="X155" s="68">
        <v>0</v>
      </c>
      <c r="Y155" s="68">
        <v>0</v>
      </c>
      <c r="Z155" s="68">
        <v>0</v>
      </c>
      <c r="AA155" s="68">
        <v>0</v>
      </c>
      <c r="AB155" s="68">
        <v>0</v>
      </c>
      <c r="AC155" s="68">
        <v>0</v>
      </c>
      <c r="AD155" s="68">
        <v>10000000</v>
      </c>
      <c r="AE155" s="90">
        <f>+SUM('POAI 2022 - RANGO'!$P155:$AD155)</f>
        <v>310000000</v>
      </c>
    </row>
    <row r="156" spans="1:31" ht="63.5" thickBot="1" x14ac:dyDescent="0.4">
      <c r="A156" s="89" t="s">
        <v>151</v>
      </c>
      <c r="B156" s="69">
        <v>41</v>
      </c>
      <c r="C156" s="70" t="s">
        <v>152</v>
      </c>
      <c r="D156" s="70" t="s">
        <v>691</v>
      </c>
      <c r="E156" s="71">
        <v>4103</v>
      </c>
      <c r="F156" s="72" t="s">
        <v>692</v>
      </c>
      <c r="G156" s="70" t="s">
        <v>710</v>
      </c>
      <c r="H156" s="72" t="s">
        <v>693</v>
      </c>
      <c r="I156" s="73">
        <v>4103052</v>
      </c>
      <c r="J156" s="74" t="s">
        <v>162</v>
      </c>
      <c r="K156" s="70" t="s">
        <v>694</v>
      </c>
      <c r="L156" s="75">
        <v>410305201</v>
      </c>
      <c r="M156" s="76">
        <v>2020680810149</v>
      </c>
      <c r="N156" s="72" t="s">
        <v>727</v>
      </c>
      <c r="O156" s="77">
        <v>1</v>
      </c>
      <c r="P156" s="67">
        <v>350000000</v>
      </c>
      <c r="Q156" s="68">
        <v>0</v>
      </c>
      <c r="R156" s="68">
        <v>0</v>
      </c>
      <c r="S156" s="68">
        <v>0</v>
      </c>
      <c r="T156" s="68">
        <v>0</v>
      </c>
      <c r="U156" s="68">
        <v>0</v>
      </c>
      <c r="V156" s="68">
        <v>0</v>
      </c>
      <c r="W156" s="68">
        <v>0</v>
      </c>
      <c r="X156" s="68">
        <v>0</v>
      </c>
      <c r="Y156" s="68">
        <v>0</v>
      </c>
      <c r="Z156" s="68">
        <v>0</v>
      </c>
      <c r="AA156" s="68">
        <v>0</v>
      </c>
      <c r="AB156" s="68">
        <v>0</v>
      </c>
      <c r="AC156" s="68">
        <v>0</v>
      </c>
      <c r="AD156" s="68">
        <v>10000000</v>
      </c>
      <c r="AE156" s="90">
        <f>+SUM('POAI 2022 - RANGO'!$P156:$AD156)</f>
        <v>360000000</v>
      </c>
    </row>
    <row r="157" spans="1:31" ht="63.5" thickBot="1" x14ac:dyDescent="0.4">
      <c r="A157" s="89" t="s">
        <v>151</v>
      </c>
      <c r="B157" s="69">
        <v>41</v>
      </c>
      <c r="C157" s="70" t="s">
        <v>152</v>
      </c>
      <c r="D157" s="70" t="s">
        <v>691</v>
      </c>
      <c r="E157" s="71">
        <v>4103</v>
      </c>
      <c r="F157" s="72" t="s">
        <v>692</v>
      </c>
      <c r="G157" s="70" t="s">
        <v>710</v>
      </c>
      <c r="H157" s="72" t="s">
        <v>693</v>
      </c>
      <c r="I157" s="73">
        <v>4103052</v>
      </c>
      <c r="J157" s="74" t="s">
        <v>728</v>
      </c>
      <c r="K157" s="70" t="s">
        <v>694</v>
      </c>
      <c r="L157" s="75">
        <v>410305201</v>
      </c>
      <c r="M157" s="76">
        <v>2020680810132</v>
      </c>
      <c r="N157" s="72" t="s">
        <v>729</v>
      </c>
      <c r="O157" s="77">
        <v>1</v>
      </c>
      <c r="P157" s="67">
        <v>12500000</v>
      </c>
      <c r="Q157" s="68">
        <v>0</v>
      </c>
      <c r="R157" s="68">
        <v>0</v>
      </c>
      <c r="S157" s="68">
        <v>0</v>
      </c>
      <c r="T157" s="68">
        <v>0</v>
      </c>
      <c r="U157" s="68">
        <v>0</v>
      </c>
      <c r="V157" s="68">
        <v>7500000</v>
      </c>
      <c r="W157" s="68">
        <v>0</v>
      </c>
      <c r="X157" s="68">
        <v>0</v>
      </c>
      <c r="Y157" s="68">
        <v>0</v>
      </c>
      <c r="Z157" s="68">
        <v>0</v>
      </c>
      <c r="AA157" s="68">
        <v>0</v>
      </c>
      <c r="AB157" s="68">
        <v>0</v>
      </c>
      <c r="AC157" s="68">
        <v>0</v>
      </c>
      <c r="AD157" s="68">
        <v>0</v>
      </c>
      <c r="AE157" s="90">
        <f>+SUM('POAI 2022 - RANGO'!$P157:$AD157)</f>
        <v>20000000</v>
      </c>
    </row>
    <row r="158" spans="1:31" ht="63.5" thickBot="1" x14ac:dyDescent="0.4">
      <c r="A158" s="89" t="s">
        <v>151</v>
      </c>
      <c r="B158" s="69">
        <v>41</v>
      </c>
      <c r="C158" s="70" t="s">
        <v>152</v>
      </c>
      <c r="D158" s="70" t="s">
        <v>691</v>
      </c>
      <c r="E158" s="71">
        <v>4103</v>
      </c>
      <c r="F158" s="72" t="s">
        <v>692</v>
      </c>
      <c r="G158" s="70" t="s">
        <v>710</v>
      </c>
      <c r="H158" s="72" t="s">
        <v>693</v>
      </c>
      <c r="I158" s="73">
        <v>4103052</v>
      </c>
      <c r="J158" s="74" t="s">
        <v>730</v>
      </c>
      <c r="K158" s="70" t="s">
        <v>694</v>
      </c>
      <c r="L158" s="75">
        <v>410305201</v>
      </c>
      <c r="M158" s="76">
        <v>2020680810132</v>
      </c>
      <c r="N158" s="72" t="s">
        <v>729</v>
      </c>
      <c r="O158" s="77">
        <v>1</v>
      </c>
      <c r="P158" s="67">
        <v>12500000</v>
      </c>
      <c r="Q158" s="68">
        <v>0</v>
      </c>
      <c r="R158" s="68">
        <v>0</v>
      </c>
      <c r="S158" s="68">
        <v>0</v>
      </c>
      <c r="T158" s="68">
        <v>0</v>
      </c>
      <c r="U158" s="68">
        <v>0</v>
      </c>
      <c r="V158" s="68">
        <v>7500000</v>
      </c>
      <c r="W158" s="68">
        <v>0</v>
      </c>
      <c r="X158" s="68">
        <v>0</v>
      </c>
      <c r="Y158" s="68">
        <v>0</v>
      </c>
      <c r="Z158" s="68">
        <v>0</v>
      </c>
      <c r="AA158" s="68">
        <v>0</v>
      </c>
      <c r="AB158" s="68">
        <v>0</v>
      </c>
      <c r="AC158" s="68">
        <v>0</v>
      </c>
      <c r="AD158" s="68">
        <v>0</v>
      </c>
      <c r="AE158" s="90">
        <f>+SUM('POAI 2022 - RANGO'!$P158:$AD158)</f>
        <v>20000000</v>
      </c>
    </row>
    <row r="159" spans="1:31" ht="63.5" thickBot="1" x14ac:dyDescent="0.4">
      <c r="A159" s="89" t="s">
        <v>151</v>
      </c>
      <c r="B159" s="69">
        <v>41</v>
      </c>
      <c r="C159" s="70" t="s">
        <v>152</v>
      </c>
      <c r="D159" s="70" t="s">
        <v>691</v>
      </c>
      <c r="E159" s="71">
        <v>4103</v>
      </c>
      <c r="F159" s="72" t="s">
        <v>692</v>
      </c>
      <c r="G159" s="70" t="s">
        <v>710</v>
      </c>
      <c r="H159" s="72" t="s">
        <v>693</v>
      </c>
      <c r="I159" s="73">
        <v>4103052</v>
      </c>
      <c r="J159" s="74" t="s">
        <v>731</v>
      </c>
      <c r="K159" s="70" t="s">
        <v>694</v>
      </c>
      <c r="L159" s="75">
        <v>410305201</v>
      </c>
      <c r="M159" s="76">
        <v>2020680810132</v>
      </c>
      <c r="N159" s="72" t="s">
        <v>729</v>
      </c>
      <c r="O159" s="77">
        <v>1</v>
      </c>
      <c r="P159" s="67">
        <v>12500000</v>
      </c>
      <c r="Q159" s="68">
        <v>0</v>
      </c>
      <c r="R159" s="68">
        <v>0</v>
      </c>
      <c r="S159" s="68">
        <v>0</v>
      </c>
      <c r="T159" s="68">
        <v>0</v>
      </c>
      <c r="U159" s="68">
        <v>0</v>
      </c>
      <c r="V159" s="68">
        <v>7500000</v>
      </c>
      <c r="W159" s="68">
        <v>0</v>
      </c>
      <c r="X159" s="68">
        <v>0</v>
      </c>
      <c r="Y159" s="68">
        <v>0</v>
      </c>
      <c r="Z159" s="68">
        <v>0</v>
      </c>
      <c r="AA159" s="68">
        <v>0</v>
      </c>
      <c r="AB159" s="68">
        <v>0</v>
      </c>
      <c r="AC159" s="68">
        <v>0</v>
      </c>
      <c r="AD159" s="68">
        <v>0</v>
      </c>
      <c r="AE159" s="90">
        <f>+SUM('POAI 2022 - RANGO'!$P159:$AD159)</f>
        <v>20000000</v>
      </c>
    </row>
    <row r="160" spans="1:31" ht="63.5" thickBot="1" x14ac:dyDescent="0.4">
      <c r="A160" s="89" t="s">
        <v>151</v>
      </c>
      <c r="B160" s="69">
        <v>41</v>
      </c>
      <c r="C160" s="70" t="s">
        <v>152</v>
      </c>
      <c r="D160" s="70" t="s">
        <v>691</v>
      </c>
      <c r="E160" s="71">
        <v>4103</v>
      </c>
      <c r="F160" s="72" t="s">
        <v>692</v>
      </c>
      <c r="G160" s="70" t="s">
        <v>710</v>
      </c>
      <c r="H160" s="72" t="s">
        <v>693</v>
      </c>
      <c r="I160" s="73">
        <v>4103052</v>
      </c>
      <c r="J160" s="74" t="s">
        <v>732</v>
      </c>
      <c r="K160" s="70" t="s">
        <v>694</v>
      </c>
      <c r="L160" s="75">
        <v>410305201</v>
      </c>
      <c r="M160" s="76">
        <v>2020680810132</v>
      </c>
      <c r="N160" s="72" t="s">
        <v>729</v>
      </c>
      <c r="O160" s="77">
        <v>1</v>
      </c>
      <c r="P160" s="67">
        <v>12500000</v>
      </c>
      <c r="Q160" s="68">
        <v>0</v>
      </c>
      <c r="R160" s="68">
        <v>0</v>
      </c>
      <c r="S160" s="68">
        <v>0</v>
      </c>
      <c r="T160" s="68">
        <v>0</v>
      </c>
      <c r="U160" s="68">
        <v>0</v>
      </c>
      <c r="V160" s="68">
        <v>7500000</v>
      </c>
      <c r="W160" s="68">
        <v>0</v>
      </c>
      <c r="X160" s="68">
        <v>0</v>
      </c>
      <c r="Y160" s="68">
        <v>0</v>
      </c>
      <c r="Z160" s="68">
        <v>0</v>
      </c>
      <c r="AA160" s="68">
        <v>0</v>
      </c>
      <c r="AB160" s="68">
        <v>0</v>
      </c>
      <c r="AC160" s="68">
        <v>0</v>
      </c>
      <c r="AD160" s="68">
        <v>0</v>
      </c>
      <c r="AE160" s="90">
        <f>+SUM('POAI 2022 - RANGO'!$P160:$AD160)</f>
        <v>20000000</v>
      </c>
    </row>
    <row r="161" spans="1:31" ht="42.5" thickBot="1" x14ac:dyDescent="0.4">
      <c r="A161" s="89" t="s">
        <v>151</v>
      </c>
      <c r="B161" s="69">
        <v>41</v>
      </c>
      <c r="C161" s="70" t="s">
        <v>152</v>
      </c>
      <c r="D161" s="70" t="s">
        <v>691</v>
      </c>
      <c r="E161" s="71">
        <v>4103</v>
      </c>
      <c r="F161" s="72" t="s">
        <v>699</v>
      </c>
      <c r="G161" s="70" t="s">
        <v>710</v>
      </c>
      <c r="H161" s="72" t="s">
        <v>693</v>
      </c>
      <c r="I161" s="73">
        <v>4103052</v>
      </c>
      <c r="J161" s="74" t="s">
        <v>164</v>
      </c>
      <c r="K161" s="70" t="s">
        <v>694</v>
      </c>
      <c r="L161" s="75">
        <v>410305201</v>
      </c>
      <c r="M161" s="76">
        <v>2021680810042</v>
      </c>
      <c r="N161" s="72" t="s">
        <v>733</v>
      </c>
      <c r="O161" s="77">
        <v>20</v>
      </c>
      <c r="P161" s="67">
        <v>0</v>
      </c>
      <c r="Q161" s="68">
        <v>0</v>
      </c>
      <c r="R161" s="68">
        <v>0</v>
      </c>
      <c r="S161" s="68">
        <v>0</v>
      </c>
      <c r="T161" s="68">
        <v>0</v>
      </c>
      <c r="U161" s="68">
        <v>0</v>
      </c>
      <c r="V161" s="68">
        <v>119755522.59999999</v>
      </c>
      <c r="W161" s="68">
        <v>0</v>
      </c>
      <c r="X161" s="68">
        <v>0</v>
      </c>
      <c r="Y161" s="68">
        <v>0</v>
      </c>
      <c r="Z161" s="68">
        <v>0</v>
      </c>
      <c r="AA161" s="68">
        <v>0</v>
      </c>
      <c r="AB161" s="68">
        <v>0</v>
      </c>
      <c r="AC161" s="68">
        <v>0</v>
      </c>
      <c r="AD161" s="68">
        <v>0</v>
      </c>
      <c r="AE161" s="90">
        <f>+SUM('POAI 2022 - RANGO'!$P161:$AD161)</f>
        <v>119755522.59999999</v>
      </c>
    </row>
    <row r="162" spans="1:31" ht="63.5" thickBot="1" x14ac:dyDescent="0.4">
      <c r="A162" s="89" t="s">
        <v>151</v>
      </c>
      <c r="B162" s="69">
        <v>41</v>
      </c>
      <c r="C162" s="70" t="s">
        <v>152</v>
      </c>
      <c r="D162" s="70" t="s">
        <v>691</v>
      </c>
      <c r="E162" s="71">
        <v>4103</v>
      </c>
      <c r="F162" s="72" t="s">
        <v>734</v>
      </c>
      <c r="G162" s="70" t="s">
        <v>710</v>
      </c>
      <c r="H162" s="72" t="s">
        <v>693</v>
      </c>
      <c r="I162" s="73">
        <v>4103052</v>
      </c>
      <c r="J162" s="74" t="s">
        <v>166</v>
      </c>
      <c r="K162" s="70" t="s">
        <v>694</v>
      </c>
      <c r="L162" s="75">
        <v>410305201</v>
      </c>
      <c r="M162" s="76">
        <v>2021680810011</v>
      </c>
      <c r="N162" s="72" t="s">
        <v>735</v>
      </c>
      <c r="O162" s="77">
        <v>2</v>
      </c>
      <c r="P162" s="67">
        <v>297500000</v>
      </c>
      <c r="Q162" s="68">
        <v>0</v>
      </c>
      <c r="R162" s="68">
        <v>0</v>
      </c>
      <c r="S162" s="68">
        <v>0</v>
      </c>
      <c r="T162" s="68">
        <v>0</v>
      </c>
      <c r="U162" s="68">
        <v>0</v>
      </c>
      <c r="V162" s="68">
        <v>0</v>
      </c>
      <c r="W162" s="68">
        <v>0</v>
      </c>
      <c r="X162" s="68">
        <v>0</v>
      </c>
      <c r="Y162" s="68">
        <v>0</v>
      </c>
      <c r="Z162" s="68">
        <v>0</v>
      </c>
      <c r="AA162" s="68">
        <v>0</v>
      </c>
      <c r="AB162" s="68">
        <v>0</v>
      </c>
      <c r="AC162" s="68">
        <v>0</v>
      </c>
      <c r="AD162" s="68">
        <v>0</v>
      </c>
      <c r="AE162" s="90">
        <f>+SUM('POAI 2022 - RANGO'!$P162:$AD162)</f>
        <v>297500000</v>
      </c>
    </row>
    <row r="163" spans="1:31" ht="53" thickBot="1" x14ac:dyDescent="0.4">
      <c r="A163" s="89" t="s">
        <v>151</v>
      </c>
      <c r="B163" s="69">
        <v>41</v>
      </c>
      <c r="C163" s="70" t="s">
        <v>152</v>
      </c>
      <c r="D163" s="70" t="s">
        <v>691</v>
      </c>
      <c r="E163" s="71">
        <v>4103</v>
      </c>
      <c r="F163" s="72" t="s">
        <v>705</v>
      </c>
      <c r="G163" s="70" t="s">
        <v>710</v>
      </c>
      <c r="H163" s="72" t="s">
        <v>693</v>
      </c>
      <c r="I163" s="73">
        <v>4103052</v>
      </c>
      <c r="J163" s="74" t="s">
        <v>170</v>
      </c>
      <c r="K163" s="70" t="s">
        <v>694</v>
      </c>
      <c r="L163" s="75">
        <v>410305201</v>
      </c>
      <c r="M163" s="76" t="s">
        <v>736</v>
      </c>
      <c r="N163" s="72" t="s">
        <v>737</v>
      </c>
      <c r="O163" s="77">
        <v>1</v>
      </c>
      <c r="P163" s="67">
        <v>0</v>
      </c>
      <c r="Q163" s="68">
        <v>0</v>
      </c>
      <c r="R163" s="68">
        <v>0</v>
      </c>
      <c r="S163" s="68">
        <v>0</v>
      </c>
      <c r="T163" s="68">
        <v>0</v>
      </c>
      <c r="U163" s="68">
        <v>0</v>
      </c>
      <c r="V163" s="68">
        <v>10000000</v>
      </c>
      <c r="W163" s="68">
        <v>0</v>
      </c>
      <c r="X163" s="68">
        <v>0</v>
      </c>
      <c r="Y163" s="68">
        <v>0</v>
      </c>
      <c r="Z163" s="68">
        <v>0</v>
      </c>
      <c r="AA163" s="68">
        <v>0</v>
      </c>
      <c r="AB163" s="68">
        <v>0</v>
      </c>
      <c r="AC163" s="68">
        <v>0</v>
      </c>
      <c r="AD163" s="68">
        <v>0</v>
      </c>
      <c r="AE163" s="90">
        <f>+SUM('POAI 2022 - RANGO'!$P163:$AD163)</f>
        <v>10000000</v>
      </c>
    </row>
    <row r="164" spans="1:31" ht="42.5" thickBot="1" x14ac:dyDescent="0.4">
      <c r="A164" s="89" t="s">
        <v>172</v>
      </c>
      <c r="B164" s="69">
        <v>33</v>
      </c>
      <c r="C164" s="70" t="s">
        <v>173</v>
      </c>
      <c r="D164" s="70" t="s">
        <v>738</v>
      </c>
      <c r="E164" s="71">
        <v>3301</v>
      </c>
      <c r="F164" s="72" t="s">
        <v>739</v>
      </c>
      <c r="G164" s="70" t="s">
        <v>740</v>
      </c>
      <c r="H164" s="72" t="s">
        <v>741</v>
      </c>
      <c r="I164" s="73">
        <v>3301053</v>
      </c>
      <c r="J164" s="74" t="s">
        <v>171</v>
      </c>
      <c r="K164" s="70" t="s">
        <v>742</v>
      </c>
      <c r="L164" s="75">
        <v>330112200</v>
      </c>
      <c r="M164" s="76">
        <v>2020680810097</v>
      </c>
      <c r="N164" s="72" t="s">
        <v>743</v>
      </c>
      <c r="O164" s="77">
        <v>2</v>
      </c>
      <c r="P164" s="67">
        <f>2860000000-144660706</f>
        <v>2715339294</v>
      </c>
      <c r="Q164" s="68">
        <v>0</v>
      </c>
      <c r="R164" s="68">
        <v>0</v>
      </c>
      <c r="S164" s="68">
        <v>0</v>
      </c>
      <c r="T164" s="68">
        <f>22712421+144660706</f>
        <v>167373127</v>
      </c>
      <c r="U164" s="68">
        <v>0</v>
      </c>
      <c r="V164" s="68">
        <v>0</v>
      </c>
      <c r="W164" s="68">
        <v>0</v>
      </c>
      <c r="X164" s="68">
        <v>0</v>
      </c>
      <c r="Y164" s="68">
        <v>0</v>
      </c>
      <c r="Z164" s="68">
        <v>0</v>
      </c>
      <c r="AA164" s="68">
        <v>0</v>
      </c>
      <c r="AB164" s="68">
        <v>0</v>
      </c>
      <c r="AC164" s="68">
        <v>0</v>
      </c>
      <c r="AD164" s="68">
        <v>976429330</v>
      </c>
      <c r="AE164" s="90">
        <f>+SUM('POAI 2022 - RANGO'!$P164:$AD164)</f>
        <v>3859141751</v>
      </c>
    </row>
    <row r="165" spans="1:31" ht="32" thickBot="1" x14ac:dyDescent="0.4">
      <c r="A165" s="89" t="s">
        <v>172</v>
      </c>
      <c r="B165" s="69">
        <v>33</v>
      </c>
      <c r="C165" s="70" t="s">
        <v>173</v>
      </c>
      <c r="D165" s="70" t="s">
        <v>738</v>
      </c>
      <c r="E165" s="71">
        <v>3301</v>
      </c>
      <c r="F165" s="72" t="s">
        <v>739</v>
      </c>
      <c r="G165" s="70" t="s">
        <v>740</v>
      </c>
      <c r="H165" s="72" t="s">
        <v>744</v>
      </c>
      <c r="I165" s="73">
        <v>3301098</v>
      </c>
      <c r="J165" s="74" t="s">
        <v>171</v>
      </c>
      <c r="K165" s="70" t="s">
        <v>745</v>
      </c>
      <c r="L165" s="75">
        <v>330109800</v>
      </c>
      <c r="M165" s="76">
        <v>2020680810160</v>
      </c>
      <c r="N165" s="72" t="s">
        <v>746</v>
      </c>
      <c r="O165" s="77">
        <v>2</v>
      </c>
      <c r="P165" s="67">
        <v>0</v>
      </c>
      <c r="Q165" s="68">
        <v>0</v>
      </c>
      <c r="R165" s="68">
        <v>0</v>
      </c>
      <c r="S165" s="68">
        <v>0</v>
      </c>
      <c r="T165" s="68">
        <v>0</v>
      </c>
      <c r="U165" s="68">
        <v>0</v>
      </c>
      <c r="V165" s="68">
        <v>0</v>
      </c>
      <c r="W165" s="68">
        <v>0</v>
      </c>
      <c r="X165" s="68">
        <v>0</v>
      </c>
      <c r="Y165" s="68">
        <v>0</v>
      </c>
      <c r="Z165" s="68">
        <v>0</v>
      </c>
      <c r="AA165" s="68">
        <v>0</v>
      </c>
      <c r="AB165" s="68">
        <v>0</v>
      </c>
      <c r="AC165" s="68">
        <v>0</v>
      </c>
      <c r="AD165" s="68">
        <v>178258512</v>
      </c>
      <c r="AE165" s="90">
        <f>+SUM('POAI 2022 - RANGO'!$P165:$AD165)</f>
        <v>178258512</v>
      </c>
    </row>
    <row r="166" spans="1:31" ht="32" thickBot="1" x14ac:dyDescent="0.4">
      <c r="A166" s="89" t="s">
        <v>172</v>
      </c>
      <c r="B166" s="69">
        <v>33</v>
      </c>
      <c r="C166" s="70" t="s">
        <v>173</v>
      </c>
      <c r="D166" s="70" t="s">
        <v>738</v>
      </c>
      <c r="E166" s="71">
        <v>3301</v>
      </c>
      <c r="F166" s="72" t="s">
        <v>739</v>
      </c>
      <c r="G166" s="70" t="s">
        <v>740</v>
      </c>
      <c r="H166" s="72" t="s">
        <v>747</v>
      </c>
      <c r="I166" s="73">
        <v>3301052</v>
      </c>
      <c r="J166" s="74" t="s">
        <v>748</v>
      </c>
      <c r="K166" s="70" t="s">
        <v>742</v>
      </c>
      <c r="L166" s="75">
        <v>330112200</v>
      </c>
      <c r="M166" s="76">
        <v>2020680810097</v>
      </c>
      <c r="N166" s="72" t="s">
        <v>749</v>
      </c>
      <c r="O166" s="77">
        <v>2</v>
      </c>
      <c r="P166" s="67">
        <v>0</v>
      </c>
      <c r="Q166" s="68">
        <v>0</v>
      </c>
      <c r="R166" s="68">
        <v>0</v>
      </c>
      <c r="S166" s="68">
        <v>0</v>
      </c>
      <c r="T166" s="68">
        <v>0</v>
      </c>
      <c r="U166" s="68">
        <v>0</v>
      </c>
      <c r="V166" s="68">
        <v>0</v>
      </c>
      <c r="W166" s="68">
        <v>0</v>
      </c>
      <c r="X166" s="68">
        <v>0</v>
      </c>
      <c r="Y166" s="68">
        <v>0</v>
      </c>
      <c r="Z166" s="68">
        <v>0</v>
      </c>
      <c r="AA166" s="68">
        <v>0</v>
      </c>
      <c r="AB166" s="68">
        <v>0</v>
      </c>
      <c r="AC166" s="68">
        <v>0</v>
      </c>
      <c r="AD166" s="68">
        <v>100000000</v>
      </c>
      <c r="AE166" s="90">
        <f>+SUM('POAI 2022 - RANGO'!$P166:$AD166)</f>
        <v>100000000</v>
      </c>
    </row>
    <row r="167" spans="1:31" ht="42.5" thickBot="1" x14ac:dyDescent="0.4">
      <c r="A167" s="89" t="s">
        <v>172</v>
      </c>
      <c r="B167" s="69">
        <v>33</v>
      </c>
      <c r="C167" s="70" t="s">
        <v>173</v>
      </c>
      <c r="D167" s="70" t="s">
        <v>738</v>
      </c>
      <c r="E167" s="71">
        <v>3301</v>
      </c>
      <c r="F167" s="72" t="s">
        <v>739</v>
      </c>
      <c r="G167" s="70" t="s">
        <v>740</v>
      </c>
      <c r="H167" s="72" t="s">
        <v>750</v>
      </c>
      <c r="I167" s="73">
        <v>3301054</v>
      </c>
      <c r="J167" s="74" t="s">
        <v>748</v>
      </c>
      <c r="K167" s="70" t="s">
        <v>742</v>
      </c>
      <c r="L167" s="75">
        <v>330112200</v>
      </c>
      <c r="M167" s="76">
        <v>2020680810144</v>
      </c>
      <c r="N167" s="72" t="s">
        <v>751</v>
      </c>
      <c r="O167" s="77">
        <v>2</v>
      </c>
      <c r="P167" s="67">
        <v>0</v>
      </c>
      <c r="Q167" s="68">
        <v>0</v>
      </c>
      <c r="R167" s="68">
        <v>0</v>
      </c>
      <c r="S167" s="68">
        <v>0</v>
      </c>
      <c r="T167" s="68">
        <v>0</v>
      </c>
      <c r="U167" s="68">
        <v>0</v>
      </c>
      <c r="V167" s="68">
        <v>0</v>
      </c>
      <c r="W167" s="68">
        <v>0</v>
      </c>
      <c r="X167" s="68">
        <v>0</v>
      </c>
      <c r="Y167" s="68">
        <v>0</v>
      </c>
      <c r="Z167" s="68">
        <v>0</v>
      </c>
      <c r="AA167" s="68">
        <v>0</v>
      </c>
      <c r="AB167" s="68">
        <v>0</v>
      </c>
      <c r="AC167" s="68">
        <v>0</v>
      </c>
      <c r="AD167" s="68">
        <v>178258512</v>
      </c>
      <c r="AE167" s="90">
        <f>+SUM('POAI 2022 - RANGO'!$P167:$AD167)</f>
        <v>178258512</v>
      </c>
    </row>
    <row r="168" spans="1:31" ht="53" thickBot="1" x14ac:dyDescent="0.4">
      <c r="A168" s="89" t="s">
        <v>172</v>
      </c>
      <c r="B168" s="69">
        <v>33</v>
      </c>
      <c r="C168" s="70" t="s">
        <v>173</v>
      </c>
      <c r="D168" s="70" t="s">
        <v>738</v>
      </c>
      <c r="E168" s="71">
        <v>3301</v>
      </c>
      <c r="F168" s="72" t="s">
        <v>752</v>
      </c>
      <c r="G168" s="70" t="s">
        <v>740</v>
      </c>
      <c r="H168" s="72" t="s">
        <v>753</v>
      </c>
      <c r="I168" s="73">
        <v>3301074</v>
      </c>
      <c r="J168" s="74" t="s">
        <v>174</v>
      </c>
      <c r="K168" s="70" t="s">
        <v>754</v>
      </c>
      <c r="L168" s="75">
        <v>330107408</v>
      </c>
      <c r="M168" s="76">
        <v>202168081008</v>
      </c>
      <c r="N168" s="72" t="s">
        <v>755</v>
      </c>
      <c r="O168" s="77">
        <v>1</v>
      </c>
      <c r="P168" s="67">
        <f>601178854.684114+219224</f>
        <v>601398078.68411398</v>
      </c>
      <c r="Q168" s="68">
        <v>0</v>
      </c>
      <c r="R168" s="68">
        <v>0</v>
      </c>
      <c r="S168" s="68">
        <v>0</v>
      </c>
      <c r="T168" s="68">
        <v>0</v>
      </c>
      <c r="U168" s="68">
        <v>0</v>
      </c>
      <c r="V168" s="68">
        <v>0</v>
      </c>
      <c r="W168" s="68">
        <v>0</v>
      </c>
      <c r="X168" s="68">
        <v>0</v>
      </c>
      <c r="Y168" s="68">
        <v>0</v>
      </c>
      <c r="Z168" s="68">
        <v>0</v>
      </c>
      <c r="AA168" s="68">
        <v>0</v>
      </c>
      <c r="AB168" s="68">
        <v>0</v>
      </c>
      <c r="AC168" s="68">
        <v>0</v>
      </c>
      <c r="AD168" s="68">
        <v>0</v>
      </c>
      <c r="AE168" s="91">
        <f>+SUM('POAI 2022 - RANGO'!$P168:$AD168)</f>
        <v>601398078.68411398</v>
      </c>
    </row>
    <row r="169" spans="1:31" ht="42.5" thickBot="1" x14ac:dyDescent="0.4">
      <c r="A169" s="89" t="s">
        <v>172</v>
      </c>
      <c r="B169" s="69">
        <v>33</v>
      </c>
      <c r="C169" s="70" t="s">
        <v>173</v>
      </c>
      <c r="D169" s="70" t="s">
        <v>738</v>
      </c>
      <c r="E169" s="71">
        <v>3301</v>
      </c>
      <c r="F169" s="72" t="s">
        <v>752</v>
      </c>
      <c r="G169" s="70" t="s">
        <v>740</v>
      </c>
      <c r="H169" s="72" t="s">
        <v>756</v>
      </c>
      <c r="I169" s="73">
        <v>3301071</v>
      </c>
      <c r="J169" s="74" t="s">
        <v>175</v>
      </c>
      <c r="K169" s="70" t="s">
        <v>757</v>
      </c>
      <c r="L169" s="75">
        <v>330107100</v>
      </c>
      <c r="M169" s="76">
        <v>2020680810097</v>
      </c>
      <c r="N169" s="72" t="s">
        <v>758</v>
      </c>
      <c r="O169" s="77">
        <v>1</v>
      </c>
      <c r="P169" s="67">
        <v>0</v>
      </c>
      <c r="Q169" s="68">
        <v>0</v>
      </c>
      <c r="R169" s="68">
        <v>0</v>
      </c>
      <c r="S169" s="68">
        <v>0</v>
      </c>
      <c r="T169" s="68">
        <v>0</v>
      </c>
      <c r="U169" s="68">
        <v>0</v>
      </c>
      <c r="V169" s="68">
        <v>50000000</v>
      </c>
      <c r="W169" s="68">
        <v>0</v>
      </c>
      <c r="X169" s="68">
        <v>0</v>
      </c>
      <c r="Y169" s="68">
        <v>0</v>
      </c>
      <c r="Z169" s="68">
        <v>0</v>
      </c>
      <c r="AA169" s="68">
        <v>0</v>
      </c>
      <c r="AB169" s="68">
        <v>0</v>
      </c>
      <c r="AC169" s="68">
        <v>0</v>
      </c>
      <c r="AD169" s="68">
        <v>0</v>
      </c>
      <c r="AE169" s="90">
        <f>+SUM('POAI 2022 - RANGO'!$P169:$AD169)</f>
        <v>50000000</v>
      </c>
    </row>
    <row r="170" spans="1:31" ht="42.5" thickBot="1" x14ac:dyDescent="0.4">
      <c r="A170" s="89" t="s">
        <v>172</v>
      </c>
      <c r="B170" s="69">
        <v>33</v>
      </c>
      <c r="C170" s="70" t="s">
        <v>177</v>
      </c>
      <c r="D170" s="70" t="s">
        <v>759</v>
      </c>
      <c r="E170" s="71">
        <v>3302</v>
      </c>
      <c r="F170" s="72" t="s">
        <v>760</v>
      </c>
      <c r="G170" s="70" t="s">
        <v>740</v>
      </c>
      <c r="H170" s="72" t="s">
        <v>761</v>
      </c>
      <c r="I170" s="73">
        <v>3302041</v>
      </c>
      <c r="J170" s="74" t="s">
        <v>176</v>
      </c>
      <c r="K170" s="70" t="s">
        <v>762</v>
      </c>
      <c r="L170" s="75">
        <v>330204100</v>
      </c>
      <c r="M170" s="76">
        <v>2021680810003</v>
      </c>
      <c r="N170" s="72" t="s">
        <v>763</v>
      </c>
      <c r="O170" s="77">
        <v>1</v>
      </c>
      <c r="P170" s="67">
        <v>0</v>
      </c>
      <c r="Q170" s="68">
        <v>0</v>
      </c>
      <c r="R170" s="68">
        <v>0</v>
      </c>
      <c r="S170" s="68">
        <v>0</v>
      </c>
      <c r="T170" s="68">
        <v>100000000</v>
      </c>
      <c r="U170" s="68">
        <v>0</v>
      </c>
      <c r="V170" s="68">
        <v>0</v>
      </c>
      <c r="W170" s="68">
        <v>0</v>
      </c>
      <c r="X170" s="68">
        <v>0</v>
      </c>
      <c r="Y170" s="68">
        <v>0</v>
      </c>
      <c r="Z170" s="68">
        <v>0</v>
      </c>
      <c r="AA170" s="68">
        <v>0</v>
      </c>
      <c r="AB170" s="68">
        <v>0</v>
      </c>
      <c r="AC170" s="68">
        <v>0</v>
      </c>
      <c r="AD170" s="68">
        <v>0</v>
      </c>
      <c r="AE170" s="90">
        <f>+SUM('POAI 2022 - RANGO'!$P170:$AD170)</f>
        <v>100000000</v>
      </c>
    </row>
    <row r="171" spans="1:31" ht="32" thickBot="1" x14ac:dyDescent="0.4">
      <c r="A171" s="89" t="s">
        <v>172</v>
      </c>
      <c r="B171" s="69">
        <v>33</v>
      </c>
      <c r="C171" s="70" t="s">
        <v>177</v>
      </c>
      <c r="D171" s="70" t="s">
        <v>759</v>
      </c>
      <c r="E171" s="71">
        <v>3302</v>
      </c>
      <c r="F171" s="72" t="s">
        <v>760</v>
      </c>
      <c r="G171" s="70" t="s">
        <v>740</v>
      </c>
      <c r="H171" s="72" t="s">
        <v>764</v>
      </c>
      <c r="I171" s="73">
        <v>3302002</v>
      </c>
      <c r="J171" s="74" t="s">
        <v>178</v>
      </c>
      <c r="K171" s="70" t="s">
        <v>765</v>
      </c>
      <c r="L171" s="75">
        <v>330200202</v>
      </c>
      <c r="M171" s="76">
        <v>2021680810003</v>
      </c>
      <c r="N171" s="72" t="s">
        <v>766</v>
      </c>
      <c r="O171" s="77">
        <v>1</v>
      </c>
      <c r="P171" s="67">
        <v>0</v>
      </c>
      <c r="Q171" s="68">
        <v>0</v>
      </c>
      <c r="R171" s="68">
        <v>0</v>
      </c>
      <c r="S171" s="68">
        <v>0</v>
      </c>
      <c r="T171" s="68">
        <v>50000000</v>
      </c>
      <c r="U171" s="68">
        <v>0</v>
      </c>
      <c r="V171" s="68">
        <v>0</v>
      </c>
      <c r="W171" s="68">
        <v>0</v>
      </c>
      <c r="X171" s="68">
        <v>0</v>
      </c>
      <c r="Y171" s="68">
        <v>0</v>
      </c>
      <c r="Z171" s="68">
        <v>0</v>
      </c>
      <c r="AA171" s="68">
        <v>0</v>
      </c>
      <c r="AB171" s="68">
        <v>0</v>
      </c>
      <c r="AC171" s="68">
        <v>0</v>
      </c>
      <c r="AD171" s="68">
        <v>0</v>
      </c>
      <c r="AE171" s="90">
        <f>+SUM('POAI 2022 - RANGO'!$P171:$AD171)</f>
        <v>50000000</v>
      </c>
    </row>
    <row r="172" spans="1:31" ht="42.5" thickBot="1" x14ac:dyDescent="0.4">
      <c r="A172" s="89" t="s">
        <v>172</v>
      </c>
      <c r="B172" s="69">
        <v>33</v>
      </c>
      <c r="C172" s="70" t="s">
        <v>177</v>
      </c>
      <c r="D172" s="70" t="s">
        <v>759</v>
      </c>
      <c r="E172" s="71">
        <v>3302</v>
      </c>
      <c r="F172" s="72" t="s">
        <v>767</v>
      </c>
      <c r="G172" s="70" t="s">
        <v>740</v>
      </c>
      <c r="H172" s="72" t="s">
        <v>768</v>
      </c>
      <c r="I172" s="73">
        <v>3302072</v>
      </c>
      <c r="J172" s="74" t="s">
        <v>179</v>
      </c>
      <c r="K172" s="70" t="s">
        <v>769</v>
      </c>
      <c r="L172" s="75">
        <v>330207201</v>
      </c>
      <c r="M172" s="76">
        <v>20210680810029</v>
      </c>
      <c r="N172" s="72" t="s">
        <v>770</v>
      </c>
      <c r="O172" s="77">
        <v>1</v>
      </c>
      <c r="P172" s="67">
        <v>0</v>
      </c>
      <c r="Q172" s="68">
        <v>0</v>
      </c>
      <c r="R172" s="68">
        <v>0</v>
      </c>
      <c r="S172" s="68">
        <v>0</v>
      </c>
      <c r="T172" s="68">
        <v>100000000</v>
      </c>
      <c r="U172" s="68">
        <v>0</v>
      </c>
      <c r="V172" s="68">
        <v>0</v>
      </c>
      <c r="W172" s="68">
        <v>0</v>
      </c>
      <c r="X172" s="68">
        <v>0</v>
      </c>
      <c r="Y172" s="68">
        <v>0</v>
      </c>
      <c r="Z172" s="68">
        <v>0</v>
      </c>
      <c r="AA172" s="68">
        <v>0</v>
      </c>
      <c r="AB172" s="68">
        <v>0</v>
      </c>
      <c r="AC172" s="68">
        <v>0</v>
      </c>
      <c r="AD172" s="68">
        <v>0</v>
      </c>
      <c r="AE172" s="90">
        <f>+SUM('POAI 2022 - RANGO'!$P172:$AD172)</f>
        <v>100000000</v>
      </c>
    </row>
    <row r="173" spans="1:31" ht="42.5" thickBot="1" x14ac:dyDescent="0.4">
      <c r="A173" s="89" t="s">
        <v>172</v>
      </c>
      <c r="B173" s="69">
        <v>33</v>
      </c>
      <c r="C173" s="70" t="s">
        <v>177</v>
      </c>
      <c r="D173" s="70" t="s">
        <v>759</v>
      </c>
      <c r="E173" s="71">
        <v>3302</v>
      </c>
      <c r="F173" s="72" t="s">
        <v>767</v>
      </c>
      <c r="G173" s="70" t="s">
        <v>740</v>
      </c>
      <c r="H173" s="72" t="s">
        <v>768</v>
      </c>
      <c r="I173" s="73">
        <v>3302072</v>
      </c>
      <c r="J173" s="74" t="s">
        <v>179</v>
      </c>
      <c r="K173" s="70" t="s">
        <v>769</v>
      </c>
      <c r="L173" s="75">
        <v>330207201</v>
      </c>
      <c r="M173" s="76">
        <v>2020680810172</v>
      </c>
      <c r="N173" s="72" t="s">
        <v>771</v>
      </c>
      <c r="O173" s="77">
        <v>1</v>
      </c>
      <c r="P173" s="67">
        <v>0</v>
      </c>
      <c r="Q173" s="68">
        <v>0</v>
      </c>
      <c r="R173" s="68">
        <v>0</v>
      </c>
      <c r="S173" s="68">
        <v>0</v>
      </c>
      <c r="T173" s="68">
        <v>100000000</v>
      </c>
      <c r="U173" s="68">
        <v>0</v>
      </c>
      <c r="V173" s="68">
        <v>50000000</v>
      </c>
      <c r="W173" s="68">
        <v>0</v>
      </c>
      <c r="X173" s="68">
        <v>0</v>
      </c>
      <c r="Y173" s="68">
        <v>0</v>
      </c>
      <c r="Z173" s="68">
        <v>0</v>
      </c>
      <c r="AA173" s="68">
        <v>0</v>
      </c>
      <c r="AB173" s="68">
        <v>0</v>
      </c>
      <c r="AC173" s="68">
        <v>0</v>
      </c>
      <c r="AD173" s="68">
        <v>0</v>
      </c>
      <c r="AE173" s="90">
        <f>+SUM('POAI 2022 - RANGO'!$P173:$AD173)</f>
        <v>150000000</v>
      </c>
    </row>
    <row r="174" spans="1:31" ht="42.5" thickBot="1" x14ac:dyDescent="0.4">
      <c r="A174" s="89" t="s">
        <v>172</v>
      </c>
      <c r="B174" s="69">
        <v>33</v>
      </c>
      <c r="C174" s="70" t="s">
        <v>177</v>
      </c>
      <c r="D174" s="70" t="s">
        <v>759</v>
      </c>
      <c r="E174" s="71">
        <v>3302</v>
      </c>
      <c r="F174" s="72" t="s">
        <v>767</v>
      </c>
      <c r="G174" s="70" t="s">
        <v>740</v>
      </c>
      <c r="H174" s="72" t="s">
        <v>772</v>
      </c>
      <c r="I174" s="73">
        <v>3302073</v>
      </c>
      <c r="J174" s="74" t="s">
        <v>179</v>
      </c>
      <c r="K174" s="70" t="s">
        <v>773</v>
      </c>
      <c r="L174" s="75">
        <v>330207300</v>
      </c>
      <c r="M174" s="76">
        <v>2020680810172</v>
      </c>
      <c r="N174" s="72" t="s">
        <v>771</v>
      </c>
      <c r="O174" s="77">
        <v>1</v>
      </c>
      <c r="P174" s="67">
        <v>0</v>
      </c>
      <c r="Q174" s="68">
        <v>0</v>
      </c>
      <c r="R174" s="68">
        <v>0</v>
      </c>
      <c r="S174" s="68">
        <v>0</v>
      </c>
      <c r="T174" s="68">
        <v>0</v>
      </c>
      <c r="U174" s="68">
        <v>0</v>
      </c>
      <c r="V174" s="68">
        <v>0</v>
      </c>
      <c r="W174" s="68">
        <v>0</v>
      </c>
      <c r="X174" s="68">
        <v>0</v>
      </c>
      <c r="Y174" s="68">
        <v>0</v>
      </c>
      <c r="Z174" s="68">
        <v>0</v>
      </c>
      <c r="AA174" s="68">
        <v>0</v>
      </c>
      <c r="AB174" s="68">
        <v>0</v>
      </c>
      <c r="AC174" s="68">
        <v>0</v>
      </c>
      <c r="AD174" s="68">
        <v>2132907</v>
      </c>
      <c r="AE174" s="90">
        <f>+SUM('POAI 2022 - RANGO'!$P174:$AD174)</f>
        <v>2132907</v>
      </c>
    </row>
    <row r="175" spans="1:31" ht="32" thickBot="1" x14ac:dyDescent="0.4">
      <c r="A175" s="89" t="s">
        <v>267</v>
      </c>
      <c r="B175" s="69">
        <v>35</v>
      </c>
      <c r="C175" s="70" t="s">
        <v>270</v>
      </c>
      <c r="D175" s="70" t="s">
        <v>774</v>
      </c>
      <c r="E175" s="71">
        <v>3502</v>
      </c>
      <c r="F175" s="72" t="s">
        <v>775</v>
      </c>
      <c r="G175" s="70" t="s">
        <v>740</v>
      </c>
      <c r="H175" s="72" t="s">
        <v>776</v>
      </c>
      <c r="I175" s="73">
        <v>3502046</v>
      </c>
      <c r="J175" s="74" t="s">
        <v>272</v>
      </c>
      <c r="K175" s="70" t="s">
        <v>777</v>
      </c>
      <c r="L175" s="75">
        <v>350204602</v>
      </c>
      <c r="M175" s="76">
        <v>2021680810004</v>
      </c>
      <c r="N175" s="72" t="s">
        <v>778</v>
      </c>
      <c r="O175" s="77">
        <v>1</v>
      </c>
      <c r="P175" s="67">
        <v>0</v>
      </c>
      <c r="Q175" s="68">
        <v>0</v>
      </c>
      <c r="R175" s="68">
        <v>0</v>
      </c>
      <c r="S175" s="68">
        <v>0</v>
      </c>
      <c r="T175" s="68">
        <v>0</v>
      </c>
      <c r="U175" s="68">
        <v>0</v>
      </c>
      <c r="V175" s="68">
        <v>100000000</v>
      </c>
      <c r="W175" s="68">
        <v>0</v>
      </c>
      <c r="X175" s="68">
        <v>0</v>
      </c>
      <c r="Y175" s="68">
        <v>0</v>
      </c>
      <c r="Z175" s="68">
        <v>0</v>
      </c>
      <c r="AA175" s="68">
        <v>0</v>
      </c>
      <c r="AB175" s="68">
        <v>0</v>
      </c>
      <c r="AC175" s="68">
        <v>0</v>
      </c>
      <c r="AD175" s="68">
        <v>0</v>
      </c>
      <c r="AE175" s="90">
        <f>+SUM('POAI 2022 - RANGO'!$P175:$AD175)</f>
        <v>100000000</v>
      </c>
    </row>
    <row r="176" spans="1:31" ht="32" thickBot="1" x14ac:dyDescent="0.4">
      <c r="A176" s="89" t="s">
        <v>267</v>
      </c>
      <c r="B176" s="69">
        <v>35</v>
      </c>
      <c r="C176" s="70" t="s">
        <v>270</v>
      </c>
      <c r="D176" s="70" t="s">
        <v>774</v>
      </c>
      <c r="E176" s="71">
        <v>3502</v>
      </c>
      <c r="F176" s="72" t="s">
        <v>775</v>
      </c>
      <c r="G176" s="70" t="s">
        <v>740</v>
      </c>
      <c r="H176" s="72" t="s">
        <v>776</v>
      </c>
      <c r="I176" s="73">
        <v>3502046</v>
      </c>
      <c r="J176" s="74" t="s">
        <v>273</v>
      </c>
      <c r="K176" s="70" t="s">
        <v>777</v>
      </c>
      <c r="L176" s="75">
        <v>350204602</v>
      </c>
      <c r="M176" s="76">
        <v>2020680810169</v>
      </c>
      <c r="N176" s="72" t="s">
        <v>779</v>
      </c>
      <c r="O176" s="77">
        <v>1</v>
      </c>
      <c r="P176" s="67">
        <v>0</v>
      </c>
      <c r="Q176" s="68">
        <v>0</v>
      </c>
      <c r="R176" s="68">
        <v>0</v>
      </c>
      <c r="S176" s="68">
        <v>0</v>
      </c>
      <c r="T176" s="68">
        <v>0</v>
      </c>
      <c r="U176" s="68">
        <v>0</v>
      </c>
      <c r="V176" s="68">
        <v>100000000</v>
      </c>
      <c r="W176" s="68">
        <v>0</v>
      </c>
      <c r="X176" s="68">
        <v>0</v>
      </c>
      <c r="Y176" s="68">
        <v>0</v>
      </c>
      <c r="Z176" s="68">
        <v>0</v>
      </c>
      <c r="AA176" s="68">
        <v>0</v>
      </c>
      <c r="AB176" s="68">
        <v>0</v>
      </c>
      <c r="AC176" s="68">
        <v>0</v>
      </c>
      <c r="AD176" s="68">
        <v>0</v>
      </c>
      <c r="AE176" s="90">
        <f>+SUM('POAI 2022 - RANGO'!$P176:$AD176)</f>
        <v>100000000</v>
      </c>
    </row>
    <row r="177" spans="1:37" ht="53" thickBot="1" x14ac:dyDescent="0.4">
      <c r="A177" s="89" t="s">
        <v>291</v>
      </c>
      <c r="B177" s="69">
        <v>45</v>
      </c>
      <c r="C177" s="70" t="s">
        <v>780</v>
      </c>
      <c r="D177" s="70" t="s">
        <v>781</v>
      </c>
      <c r="E177" s="71">
        <v>4599</v>
      </c>
      <c r="F177" s="72" t="s">
        <v>782</v>
      </c>
      <c r="G177" s="70" t="s">
        <v>740</v>
      </c>
      <c r="H177" s="72" t="s">
        <v>783</v>
      </c>
      <c r="I177" s="73">
        <v>4599017</v>
      </c>
      <c r="J177" s="74" t="s">
        <v>293</v>
      </c>
      <c r="K177" s="70" t="s">
        <v>784</v>
      </c>
      <c r="L177" s="75">
        <v>459901714</v>
      </c>
      <c r="M177" s="76">
        <v>20200680810167</v>
      </c>
      <c r="N177" s="72" t="s">
        <v>785</v>
      </c>
      <c r="O177" s="77">
        <v>1</v>
      </c>
      <c r="P177" s="67">
        <v>144660706</v>
      </c>
      <c r="Q177" s="68">
        <v>0</v>
      </c>
      <c r="R177" s="68">
        <v>0</v>
      </c>
      <c r="S177" s="68">
        <v>0</v>
      </c>
      <c r="T177" s="68">
        <v>0</v>
      </c>
      <c r="U177" s="68">
        <v>0</v>
      </c>
      <c r="V177" s="68">
        <v>355339293.80000001</v>
      </c>
      <c r="W177" s="68">
        <v>0</v>
      </c>
      <c r="X177" s="68">
        <v>0</v>
      </c>
      <c r="Y177" s="68">
        <v>0</v>
      </c>
      <c r="Z177" s="68">
        <v>0</v>
      </c>
      <c r="AA177" s="68">
        <v>0</v>
      </c>
      <c r="AB177" s="68">
        <v>0</v>
      </c>
      <c r="AC177" s="68">
        <v>0</v>
      </c>
      <c r="AD177" s="68">
        <v>0</v>
      </c>
      <c r="AE177" s="90">
        <f>+SUM('POAI 2022 - RANGO'!$P177:$AD177)</f>
        <v>499999999.80000001</v>
      </c>
    </row>
    <row r="178" spans="1:37" ht="63.5" thickBot="1" x14ac:dyDescent="0.4">
      <c r="A178" s="89" t="s">
        <v>181</v>
      </c>
      <c r="B178" s="69">
        <v>40</v>
      </c>
      <c r="C178" s="70" t="s">
        <v>182</v>
      </c>
      <c r="D178" s="70" t="s">
        <v>786</v>
      </c>
      <c r="E178" s="71">
        <v>4001</v>
      </c>
      <c r="F178" s="72" t="s">
        <v>787</v>
      </c>
      <c r="G178" s="70" t="s">
        <v>788</v>
      </c>
      <c r="H178" s="72" t="s">
        <v>789</v>
      </c>
      <c r="I178" s="73">
        <v>4001031</v>
      </c>
      <c r="J178" s="74" t="s">
        <v>180</v>
      </c>
      <c r="K178" s="70" t="s">
        <v>790</v>
      </c>
      <c r="L178" s="75">
        <v>400103105</v>
      </c>
      <c r="M178" s="76">
        <v>2020680810069</v>
      </c>
      <c r="N178" s="72" t="s">
        <v>791</v>
      </c>
      <c r="O178" s="77">
        <v>100</v>
      </c>
      <c r="P178" s="67">
        <f>1479383720+14891464</f>
        <v>1494275184</v>
      </c>
      <c r="Q178" s="68">
        <v>0</v>
      </c>
      <c r="R178" s="68">
        <v>0</v>
      </c>
      <c r="S178" s="68">
        <v>0</v>
      </c>
      <c r="T178" s="68">
        <v>0</v>
      </c>
      <c r="U178" s="68">
        <v>0</v>
      </c>
      <c r="V178" s="68">
        <v>0</v>
      </c>
      <c r="W178" s="68">
        <v>0</v>
      </c>
      <c r="X178" s="68">
        <v>0</v>
      </c>
      <c r="Y178" s="68">
        <v>0</v>
      </c>
      <c r="Z178" s="68">
        <v>0</v>
      </c>
      <c r="AA178" s="68">
        <v>0</v>
      </c>
      <c r="AB178" s="68">
        <v>0</v>
      </c>
      <c r="AC178" s="68">
        <v>0</v>
      </c>
      <c r="AD178" s="68">
        <v>0</v>
      </c>
      <c r="AE178" s="90">
        <f>+SUM('POAI 2022 - RANGO'!$P178:$AD178)</f>
        <v>1494275184</v>
      </c>
    </row>
    <row r="179" spans="1:37" ht="63.5" thickBot="1" x14ac:dyDescent="0.4">
      <c r="A179" s="89" t="s">
        <v>181</v>
      </c>
      <c r="B179" s="69">
        <v>40</v>
      </c>
      <c r="C179" s="70" t="s">
        <v>184</v>
      </c>
      <c r="D179" s="70" t="s">
        <v>786</v>
      </c>
      <c r="E179" s="71">
        <v>4001</v>
      </c>
      <c r="F179" s="72" t="s">
        <v>792</v>
      </c>
      <c r="G179" s="70" t="s">
        <v>788</v>
      </c>
      <c r="H179" s="72" t="s">
        <v>793</v>
      </c>
      <c r="I179" s="73">
        <v>4001004</v>
      </c>
      <c r="J179" s="74" t="s">
        <v>183</v>
      </c>
      <c r="K179" s="70" t="s">
        <v>794</v>
      </c>
      <c r="L179" s="75">
        <v>400100401</v>
      </c>
      <c r="M179" s="76">
        <v>2020680810148</v>
      </c>
      <c r="N179" s="72" t="s">
        <v>795</v>
      </c>
      <c r="O179" s="78">
        <v>0.25</v>
      </c>
      <c r="P179" s="67">
        <v>100000000</v>
      </c>
      <c r="Q179" s="68">
        <v>0</v>
      </c>
      <c r="R179" s="68">
        <v>0</v>
      </c>
      <c r="S179" s="68">
        <v>0</v>
      </c>
      <c r="T179" s="68">
        <v>0</v>
      </c>
      <c r="U179" s="68">
        <v>0</v>
      </c>
      <c r="V179" s="68">
        <v>0</v>
      </c>
      <c r="W179" s="68">
        <v>0</v>
      </c>
      <c r="X179" s="68">
        <v>0</v>
      </c>
      <c r="Y179" s="68">
        <v>0</v>
      </c>
      <c r="Z179" s="68">
        <v>0</v>
      </c>
      <c r="AA179" s="68">
        <v>0</v>
      </c>
      <c r="AB179" s="68">
        <v>0</v>
      </c>
      <c r="AC179" s="68">
        <v>0</v>
      </c>
      <c r="AD179" s="68">
        <v>0</v>
      </c>
      <c r="AE179" s="90">
        <f>+SUM('POAI 2022 - RANGO'!$P179:$AD179)</f>
        <v>100000000</v>
      </c>
    </row>
    <row r="180" spans="1:37" ht="63.5" thickBot="1" x14ac:dyDescent="0.4">
      <c r="A180" s="89" t="s">
        <v>181</v>
      </c>
      <c r="B180" s="69">
        <v>40</v>
      </c>
      <c r="C180" s="70" t="s">
        <v>184</v>
      </c>
      <c r="D180" s="70" t="s">
        <v>786</v>
      </c>
      <c r="E180" s="71">
        <v>4001</v>
      </c>
      <c r="F180" s="72" t="s">
        <v>792</v>
      </c>
      <c r="G180" s="70" t="s">
        <v>788</v>
      </c>
      <c r="H180" s="72" t="s">
        <v>796</v>
      </c>
      <c r="I180" s="73">
        <v>4001044</v>
      </c>
      <c r="J180" s="74" t="s">
        <v>186</v>
      </c>
      <c r="K180" s="70" t="s">
        <v>797</v>
      </c>
      <c r="L180" s="75">
        <v>400104400</v>
      </c>
      <c r="M180" s="76">
        <v>2020680810072</v>
      </c>
      <c r="N180" s="72" t="s">
        <v>798</v>
      </c>
      <c r="O180" s="77">
        <v>600</v>
      </c>
      <c r="P180" s="67">
        <v>3487291015</v>
      </c>
      <c r="Q180" s="68">
        <v>0</v>
      </c>
      <c r="R180" s="68">
        <v>0</v>
      </c>
      <c r="S180" s="68">
        <v>0</v>
      </c>
      <c r="T180" s="68">
        <v>0</v>
      </c>
      <c r="U180" s="68">
        <v>0</v>
      </c>
      <c r="V180" s="68">
        <v>0</v>
      </c>
      <c r="W180" s="68">
        <v>0</v>
      </c>
      <c r="X180" s="68">
        <v>0</v>
      </c>
      <c r="Y180" s="68">
        <v>0</v>
      </c>
      <c r="Z180" s="68">
        <v>0</v>
      </c>
      <c r="AA180" s="68">
        <v>0</v>
      </c>
      <c r="AB180" s="68">
        <v>0</v>
      </c>
      <c r="AC180" s="68">
        <v>0</v>
      </c>
      <c r="AD180" s="68">
        <v>0</v>
      </c>
      <c r="AE180" s="90">
        <f>+SUM('POAI 2022 - RANGO'!$P180:$AD180)</f>
        <v>3487291015</v>
      </c>
    </row>
    <row r="181" spans="1:37" ht="63.5" thickBot="1" x14ac:dyDescent="0.4">
      <c r="A181" s="89" t="s">
        <v>181</v>
      </c>
      <c r="B181" s="69">
        <v>40</v>
      </c>
      <c r="C181" s="70" t="s">
        <v>184</v>
      </c>
      <c r="D181" s="70" t="s">
        <v>786</v>
      </c>
      <c r="E181" s="71">
        <v>4001</v>
      </c>
      <c r="F181" s="72" t="s">
        <v>792</v>
      </c>
      <c r="G181" s="70" t="s">
        <v>788</v>
      </c>
      <c r="H181" s="72" t="s">
        <v>799</v>
      </c>
      <c r="I181" s="73">
        <v>4001007</v>
      </c>
      <c r="J181" s="74" t="s">
        <v>800</v>
      </c>
      <c r="K181" s="70" t="s">
        <v>801</v>
      </c>
      <c r="L181" s="75">
        <v>400100700</v>
      </c>
      <c r="M181" s="76">
        <v>2020680810065</v>
      </c>
      <c r="N181" s="72" t="s">
        <v>802</v>
      </c>
      <c r="O181" s="77">
        <v>300</v>
      </c>
      <c r="P181" s="67">
        <v>863641000</v>
      </c>
      <c r="Q181" s="68">
        <v>0</v>
      </c>
      <c r="R181" s="68">
        <v>0</v>
      </c>
      <c r="S181" s="68">
        <v>0</v>
      </c>
      <c r="T181" s="68">
        <v>0</v>
      </c>
      <c r="U181" s="68">
        <v>0</v>
      </c>
      <c r="V181" s="68">
        <v>0</v>
      </c>
      <c r="W181" s="68">
        <v>0</v>
      </c>
      <c r="X181" s="68">
        <v>0</v>
      </c>
      <c r="Y181" s="68">
        <v>0</v>
      </c>
      <c r="Z181" s="68">
        <v>0</v>
      </c>
      <c r="AA181" s="68">
        <v>0</v>
      </c>
      <c r="AB181" s="68">
        <v>0</v>
      </c>
      <c r="AC181" s="68">
        <v>0</v>
      </c>
      <c r="AD181" s="68">
        <v>0</v>
      </c>
      <c r="AE181" s="90">
        <f>+SUM('POAI 2022 - RANGO'!$P181:$AD181)</f>
        <v>863641000</v>
      </c>
    </row>
    <row r="182" spans="1:37" ht="63.5" thickBot="1" x14ac:dyDescent="0.4">
      <c r="A182" s="89" t="s">
        <v>181</v>
      </c>
      <c r="B182" s="69">
        <v>40</v>
      </c>
      <c r="C182" s="70" t="s">
        <v>189</v>
      </c>
      <c r="D182" s="70" t="s">
        <v>786</v>
      </c>
      <c r="E182" s="71">
        <v>4001</v>
      </c>
      <c r="F182" s="72" t="s">
        <v>803</v>
      </c>
      <c r="G182" s="70" t="s">
        <v>788</v>
      </c>
      <c r="H182" s="72" t="s">
        <v>804</v>
      </c>
      <c r="I182" s="73">
        <v>4001002</v>
      </c>
      <c r="J182" s="74" t="s">
        <v>198</v>
      </c>
      <c r="K182" s="70" t="s">
        <v>805</v>
      </c>
      <c r="L182" s="75">
        <v>400100200</v>
      </c>
      <c r="M182" s="76">
        <v>2020680810075</v>
      </c>
      <c r="N182" s="72" t="s">
        <v>806</v>
      </c>
      <c r="O182" s="77">
        <v>1</v>
      </c>
      <c r="P182" s="67">
        <v>4322125280</v>
      </c>
      <c r="Q182" s="68">
        <v>0</v>
      </c>
      <c r="R182" s="68">
        <v>0</v>
      </c>
      <c r="S182" s="68">
        <v>0</v>
      </c>
      <c r="T182" s="68">
        <v>0</v>
      </c>
      <c r="U182" s="68">
        <v>0</v>
      </c>
      <c r="V182" s="68">
        <v>0</v>
      </c>
      <c r="W182" s="68">
        <v>0</v>
      </c>
      <c r="X182" s="68">
        <v>0</v>
      </c>
      <c r="Y182" s="68">
        <v>0</v>
      </c>
      <c r="Z182" s="68">
        <v>0</v>
      </c>
      <c r="AA182" s="68">
        <v>0</v>
      </c>
      <c r="AB182" s="68">
        <v>0</v>
      </c>
      <c r="AC182" s="68">
        <v>0</v>
      </c>
      <c r="AD182" s="68">
        <v>0</v>
      </c>
      <c r="AE182" s="90">
        <f>+SUM('POAI 2022 - RANGO'!$P182:$AD182)</f>
        <v>4322125280</v>
      </c>
    </row>
    <row r="183" spans="1:37" ht="42.5" thickBot="1" x14ac:dyDescent="0.4">
      <c r="A183" s="89" t="s">
        <v>222</v>
      </c>
      <c r="B183" s="69">
        <v>24</v>
      </c>
      <c r="C183" s="70" t="s">
        <v>231</v>
      </c>
      <c r="D183" s="70" t="s">
        <v>807</v>
      </c>
      <c r="E183" s="71">
        <v>2402</v>
      </c>
      <c r="F183" s="72" t="s">
        <v>808</v>
      </c>
      <c r="G183" s="70" t="s">
        <v>809</v>
      </c>
      <c r="H183" s="72" t="s">
        <v>810</v>
      </c>
      <c r="I183" s="73">
        <v>2402114</v>
      </c>
      <c r="J183" s="74" t="s">
        <v>230</v>
      </c>
      <c r="K183" s="70" t="s">
        <v>811</v>
      </c>
      <c r="L183" s="75">
        <v>240211403</v>
      </c>
      <c r="M183" s="76">
        <v>2021680810010</v>
      </c>
      <c r="N183" s="72" t="s">
        <v>812</v>
      </c>
      <c r="O183" s="77">
        <v>6</v>
      </c>
      <c r="P183" s="67">
        <v>1500000000</v>
      </c>
      <c r="Q183" s="68">
        <v>0</v>
      </c>
      <c r="R183" s="68">
        <v>0</v>
      </c>
      <c r="S183" s="68">
        <v>0</v>
      </c>
      <c r="T183" s="68">
        <v>0</v>
      </c>
      <c r="U183" s="68">
        <v>0</v>
      </c>
      <c r="V183" s="68">
        <v>0</v>
      </c>
      <c r="W183" s="68">
        <v>0</v>
      </c>
      <c r="X183" s="68">
        <v>0</v>
      </c>
      <c r="Y183" s="68">
        <v>0</v>
      </c>
      <c r="Z183" s="68">
        <v>0</v>
      </c>
      <c r="AA183" s="68">
        <v>0</v>
      </c>
      <c r="AB183" s="68">
        <v>0</v>
      </c>
      <c r="AC183" s="68">
        <v>0</v>
      </c>
      <c r="AD183" s="68">
        <v>0</v>
      </c>
      <c r="AE183" s="90">
        <f>+SUM('POAI 2022 - RANGO'!$P183:$AD183)</f>
        <v>1500000000</v>
      </c>
    </row>
    <row r="184" spans="1:37" ht="42.5" thickBot="1" x14ac:dyDescent="0.4">
      <c r="A184" s="89" t="s">
        <v>222</v>
      </c>
      <c r="B184" s="69">
        <v>24</v>
      </c>
      <c r="C184" s="70" t="s">
        <v>231</v>
      </c>
      <c r="D184" s="70" t="s">
        <v>807</v>
      </c>
      <c r="E184" s="71">
        <v>2402</v>
      </c>
      <c r="F184" s="72" t="s">
        <v>808</v>
      </c>
      <c r="G184" s="70" t="s">
        <v>809</v>
      </c>
      <c r="H184" s="72" t="s">
        <v>813</v>
      </c>
      <c r="I184" s="73">
        <v>2402041</v>
      </c>
      <c r="J184" s="74" t="s">
        <v>232</v>
      </c>
      <c r="K184" s="70" t="s">
        <v>814</v>
      </c>
      <c r="L184" s="75">
        <v>240204100</v>
      </c>
      <c r="M184" s="76">
        <v>2020680810139</v>
      </c>
      <c r="N184" s="72" t="s">
        <v>815</v>
      </c>
      <c r="O184" s="77">
        <v>10</v>
      </c>
      <c r="P184" s="67">
        <v>1200000000</v>
      </c>
      <c r="Q184" s="68">
        <v>0</v>
      </c>
      <c r="R184" s="68">
        <v>0</v>
      </c>
      <c r="S184" s="68">
        <v>0</v>
      </c>
      <c r="T184" s="68">
        <v>0</v>
      </c>
      <c r="U184" s="68">
        <v>0</v>
      </c>
      <c r="V184" s="68">
        <v>600000000</v>
      </c>
      <c r="W184" s="68">
        <v>0</v>
      </c>
      <c r="X184" s="68">
        <v>0</v>
      </c>
      <c r="Y184" s="68">
        <v>0</v>
      </c>
      <c r="Z184" s="68">
        <v>0</v>
      </c>
      <c r="AA184" s="68">
        <v>0</v>
      </c>
      <c r="AB184" s="68">
        <v>0</v>
      </c>
      <c r="AC184" s="68">
        <v>0</v>
      </c>
      <c r="AD184" s="68">
        <v>0</v>
      </c>
      <c r="AE184" s="90">
        <f>+SUM('POAI 2022 - RANGO'!$P184:$AD184)</f>
        <v>1800000000</v>
      </c>
    </row>
    <row r="185" spans="1:37" ht="74" thickBot="1" x14ac:dyDescent="0.4">
      <c r="A185" s="89" t="s">
        <v>267</v>
      </c>
      <c r="B185" s="69">
        <v>35</v>
      </c>
      <c r="C185" s="70" t="s">
        <v>268</v>
      </c>
      <c r="D185" s="70" t="s">
        <v>774</v>
      </c>
      <c r="E185" s="71">
        <v>3502</v>
      </c>
      <c r="F185" s="72" t="s">
        <v>816</v>
      </c>
      <c r="G185" s="70" t="s">
        <v>809</v>
      </c>
      <c r="H185" s="72" t="s">
        <v>817</v>
      </c>
      <c r="I185" s="73">
        <v>3502078</v>
      </c>
      <c r="J185" s="74" t="s">
        <v>818</v>
      </c>
      <c r="K185" s="70" t="s">
        <v>819</v>
      </c>
      <c r="L185" s="75">
        <v>350207800</v>
      </c>
      <c r="M185" s="76">
        <v>2021680810130</v>
      </c>
      <c r="N185" s="72" t="s">
        <v>820</v>
      </c>
      <c r="O185" s="77">
        <v>1</v>
      </c>
      <c r="P185" s="67">
        <v>2000000000</v>
      </c>
      <c r="Q185" s="68">
        <v>0</v>
      </c>
      <c r="R185" s="68">
        <v>0</v>
      </c>
      <c r="S185" s="68">
        <v>0</v>
      </c>
      <c r="T185" s="68">
        <v>0</v>
      </c>
      <c r="U185" s="68">
        <v>0</v>
      </c>
      <c r="V185" s="68">
        <v>0</v>
      </c>
      <c r="W185" s="68">
        <v>0</v>
      </c>
      <c r="X185" s="68">
        <v>0</v>
      </c>
      <c r="Y185" s="68">
        <v>0</v>
      </c>
      <c r="Z185" s="68">
        <v>0</v>
      </c>
      <c r="AA185" s="68">
        <v>0</v>
      </c>
      <c r="AB185" s="68">
        <v>0</v>
      </c>
      <c r="AC185" s="68">
        <v>0</v>
      </c>
      <c r="AD185" s="68">
        <v>0</v>
      </c>
      <c r="AE185" s="90">
        <f>+SUM('POAI 2022 - RANGO'!$P185:$AD185)</f>
        <v>2000000000</v>
      </c>
    </row>
    <row r="186" spans="1:37" ht="32" thickBot="1" x14ac:dyDescent="0.4">
      <c r="A186" s="89" t="s">
        <v>181</v>
      </c>
      <c r="B186" s="69">
        <v>40</v>
      </c>
      <c r="C186" s="70" t="s">
        <v>188</v>
      </c>
      <c r="D186" s="70" t="s">
        <v>821</v>
      </c>
      <c r="E186" s="71">
        <v>4002</v>
      </c>
      <c r="F186" s="72" t="s">
        <v>822</v>
      </c>
      <c r="G186" s="70" t="s">
        <v>809</v>
      </c>
      <c r="H186" s="72" t="s">
        <v>823</v>
      </c>
      <c r="I186" s="73">
        <v>4002021</v>
      </c>
      <c r="J186" s="74" t="s">
        <v>824</v>
      </c>
      <c r="K186" s="70" t="s">
        <v>825</v>
      </c>
      <c r="L186" s="75">
        <v>400202100</v>
      </c>
      <c r="M186" s="76">
        <v>2021680810002</v>
      </c>
      <c r="N186" s="72" t="s">
        <v>826</v>
      </c>
      <c r="O186" s="77">
        <v>2000</v>
      </c>
      <c r="P186" s="67">
        <v>136761494.382227</v>
      </c>
      <c r="Q186" s="68">
        <v>0</v>
      </c>
      <c r="R186" s="68">
        <v>0</v>
      </c>
      <c r="S186" s="68">
        <v>0</v>
      </c>
      <c r="T186" s="68">
        <v>0</v>
      </c>
      <c r="U186" s="68">
        <v>0</v>
      </c>
      <c r="V186" s="68">
        <v>1274544861.1199999</v>
      </c>
      <c r="W186" s="68">
        <v>0</v>
      </c>
      <c r="X186" s="68">
        <v>0</v>
      </c>
      <c r="Y186" s="68">
        <v>0</v>
      </c>
      <c r="Z186" s="68">
        <v>0</v>
      </c>
      <c r="AA186" s="68">
        <v>0</v>
      </c>
      <c r="AB186" s="68">
        <v>0</v>
      </c>
      <c r="AC186" s="68">
        <v>0</v>
      </c>
      <c r="AD186" s="68">
        <v>125125318.3</v>
      </c>
      <c r="AE186" s="90">
        <f>+SUM('POAI 2022 - RANGO'!$P186:$AD186)</f>
        <v>1536431673.8022268</v>
      </c>
    </row>
    <row r="187" spans="1:37" ht="32" thickBot="1" x14ac:dyDescent="0.4">
      <c r="A187" s="89" t="s">
        <v>181</v>
      </c>
      <c r="B187" s="70">
        <v>40</v>
      </c>
      <c r="C187" s="70" t="s">
        <v>827</v>
      </c>
      <c r="D187" s="70" t="s">
        <v>821</v>
      </c>
      <c r="E187" s="79">
        <v>4002</v>
      </c>
      <c r="F187" s="72" t="s">
        <v>828</v>
      </c>
      <c r="G187" s="70" t="s">
        <v>809</v>
      </c>
      <c r="H187" s="72" t="s">
        <v>829</v>
      </c>
      <c r="I187" s="70">
        <v>4002020</v>
      </c>
      <c r="J187" s="74" t="s">
        <v>830</v>
      </c>
      <c r="K187" s="70" t="s">
        <v>831</v>
      </c>
      <c r="L187" s="70">
        <v>400202000</v>
      </c>
      <c r="M187" s="76">
        <v>2020680810146</v>
      </c>
      <c r="N187" s="72" t="s">
        <v>832</v>
      </c>
      <c r="O187" s="77">
        <v>3</v>
      </c>
      <c r="P187" s="67">
        <v>0</v>
      </c>
      <c r="Q187" s="68">
        <v>0</v>
      </c>
      <c r="R187" s="68">
        <v>0</v>
      </c>
      <c r="S187" s="68">
        <v>0</v>
      </c>
      <c r="T187" s="68">
        <v>0</v>
      </c>
      <c r="U187" s="68">
        <v>0</v>
      </c>
      <c r="V187" s="68">
        <v>0</v>
      </c>
      <c r="W187" s="68">
        <v>0</v>
      </c>
      <c r="X187" s="68">
        <v>0</v>
      </c>
      <c r="Y187" s="68">
        <v>0</v>
      </c>
      <c r="Z187" s="68">
        <v>0</v>
      </c>
      <c r="AA187" s="68">
        <v>0</v>
      </c>
      <c r="AB187" s="68">
        <v>0</v>
      </c>
      <c r="AC187" s="68">
        <v>0</v>
      </c>
      <c r="AD187" s="68">
        <v>33761360752</v>
      </c>
      <c r="AE187" s="90">
        <f>+SUM('POAI 2022 - RANGO'!$P187:$AD187)</f>
        <v>33761360752</v>
      </c>
      <c r="AG187" s="57">
        <v>33761360752</v>
      </c>
      <c r="AH187" s="80">
        <f>+'POAI 2022 - RANGO'!$AD187-AG187</f>
        <v>0</v>
      </c>
    </row>
    <row r="188" spans="1:37" ht="42.5" thickBot="1" x14ac:dyDescent="0.4">
      <c r="A188" s="89" t="s">
        <v>222</v>
      </c>
      <c r="B188" s="70">
        <v>24</v>
      </c>
      <c r="C188" s="70" t="s">
        <v>833</v>
      </c>
      <c r="D188" s="70" t="s">
        <v>807</v>
      </c>
      <c r="E188" s="79">
        <v>2402</v>
      </c>
      <c r="F188" s="72" t="s">
        <v>808</v>
      </c>
      <c r="G188" s="70" t="s">
        <v>809</v>
      </c>
      <c r="H188" s="72" t="s">
        <v>834</v>
      </c>
      <c r="I188" s="70">
        <v>2402101</v>
      </c>
      <c r="J188" s="74" t="s">
        <v>835</v>
      </c>
      <c r="K188" s="70" t="s">
        <v>836</v>
      </c>
      <c r="L188" s="70">
        <v>240210100</v>
      </c>
      <c r="M188" s="76">
        <v>2021680810165</v>
      </c>
      <c r="N188" s="72" t="s">
        <v>837</v>
      </c>
      <c r="O188" s="77">
        <v>812</v>
      </c>
      <c r="P188" s="67">
        <v>0</v>
      </c>
      <c r="Q188" s="68">
        <v>0</v>
      </c>
      <c r="R188" s="68">
        <v>0</v>
      </c>
      <c r="S188" s="68">
        <v>0</v>
      </c>
      <c r="T188" s="68">
        <v>0</v>
      </c>
      <c r="U188" s="68">
        <v>0</v>
      </c>
      <c r="V188" s="68">
        <v>171702585.19999999</v>
      </c>
      <c r="W188" s="68">
        <v>0</v>
      </c>
      <c r="X188" s="68">
        <v>0</v>
      </c>
      <c r="Y188" s="68">
        <v>0</v>
      </c>
      <c r="Z188" s="68">
        <v>0</v>
      </c>
      <c r="AA188" s="68">
        <v>0</v>
      </c>
      <c r="AB188" s="68">
        <v>0</v>
      </c>
      <c r="AC188" s="68">
        <v>0</v>
      </c>
      <c r="AD188" s="68">
        <v>0</v>
      </c>
      <c r="AE188" s="90">
        <f>+SUM('POAI 2022 - RANGO'!$P188:$AD188)</f>
        <v>171702585.19999999</v>
      </c>
    </row>
    <row r="189" spans="1:37" ht="53" thickBot="1" x14ac:dyDescent="0.4">
      <c r="A189" s="89" t="s">
        <v>181</v>
      </c>
      <c r="B189" s="69">
        <v>40</v>
      </c>
      <c r="C189" s="70" t="s">
        <v>189</v>
      </c>
      <c r="D189" s="70" t="s">
        <v>838</v>
      </c>
      <c r="E189" s="71">
        <v>4003</v>
      </c>
      <c r="F189" s="72" t="s">
        <v>828</v>
      </c>
      <c r="G189" s="70" t="s">
        <v>809</v>
      </c>
      <c r="H189" s="72" t="s">
        <v>839</v>
      </c>
      <c r="I189" s="73">
        <v>4003047</v>
      </c>
      <c r="J189" s="74" t="s">
        <v>840</v>
      </c>
      <c r="K189" s="70" t="s">
        <v>841</v>
      </c>
      <c r="L189" s="75">
        <v>400304700</v>
      </c>
      <c r="M189" s="76">
        <v>2020680810179</v>
      </c>
      <c r="N189" s="72" t="s">
        <v>842</v>
      </c>
      <c r="O189" s="77">
        <v>1</v>
      </c>
      <c r="P189" s="67">
        <f>8492430616</f>
        <v>8492430616</v>
      </c>
      <c r="Q189" s="68">
        <v>0</v>
      </c>
      <c r="R189" s="68">
        <v>0</v>
      </c>
      <c r="S189" s="68">
        <v>2556603745</v>
      </c>
      <c r="T189" s="68">
        <v>0</v>
      </c>
      <c r="U189" s="68">
        <v>0</v>
      </c>
      <c r="V189" s="68">
        <v>0</v>
      </c>
      <c r="W189" s="68">
        <v>0</v>
      </c>
      <c r="X189" s="68">
        <v>0</v>
      </c>
      <c r="Y189" s="68">
        <v>0</v>
      </c>
      <c r="Z189" s="68">
        <v>0</v>
      </c>
      <c r="AA189" s="68">
        <v>0</v>
      </c>
      <c r="AB189" s="68">
        <v>0</v>
      </c>
      <c r="AC189" s="68">
        <v>0</v>
      </c>
      <c r="AD189" s="68">
        <v>0</v>
      </c>
      <c r="AE189" s="90">
        <f>+SUM('POAI 2022 - RANGO'!$P189:$AD189)</f>
        <v>11049034361</v>
      </c>
    </row>
    <row r="190" spans="1:37" ht="32" thickBot="1" x14ac:dyDescent="0.4">
      <c r="A190" s="89" t="s">
        <v>181</v>
      </c>
      <c r="B190" s="69">
        <v>40</v>
      </c>
      <c r="C190" s="70" t="s">
        <v>189</v>
      </c>
      <c r="D190" s="70" t="s">
        <v>838</v>
      </c>
      <c r="E190" s="71">
        <v>4003</v>
      </c>
      <c r="F190" s="72" t="s">
        <v>828</v>
      </c>
      <c r="G190" s="70" t="s">
        <v>809</v>
      </c>
      <c r="H190" s="72" t="s">
        <v>843</v>
      </c>
      <c r="I190" s="73">
        <v>4003045</v>
      </c>
      <c r="J190" s="74" t="s">
        <v>192</v>
      </c>
      <c r="K190" s="70" t="s">
        <v>844</v>
      </c>
      <c r="L190" s="75">
        <v>400304502</v>
      </c>
      <c r="M190" s="76">
        <v>2020680810028</v>
      </c>
      <c r="N190" s="72" t="s">
        <v>845</v>
      </c>
      <c r="O190" s="77">
        <v>1</v>
      </c>
      <c r="P190" s="67">
        <v>0</v>
      </c>
      <c r="Q190" s="68">
        <v>0</v>
      </c>
      <c r="R190" s="68">
        <v>0</v>
      </c>
      <c r="S190" s="68">
        <v>16348255</v>
      </c>
      <c r="T190" s="68">
        <v>0</v>
      </c>
      <c r="U190" s="68">
        <v>0</v>
      </c>
      <c r="V190" s="68">
        <v>0</v>
      </c>
      <c r="W190" s="68">
        <v>0</v>
      </c>
      <c r="X190" s="68">
        <v>0</v>
      </c>
      <c r="Y190" s="68">
        <v>0</v>
      </c>
      <c r="Z190" s="68">
        <v>0</v>
      </c>
      <c r="AA190" s="68">
        <v>0</v>
      </c>
      <c r="AB190" s="68">
        <v>0</v>
      </c>
      <c r="AC190" s="68">
        <v>0</v>
      </c>
      <c r="AD190" s="68">
        <f>1254589220+103000</f>
        <v>1254692220</v>
      </c>
      <c r="AE190" s="90">
        <f>+SUM('POAI 2022 - RANGO'!$P190:$AD190)</f>
        <v>1271040475</v>
      </c>
      <c r="AG190" s="81">
        <f>+'POAI 2022 - RANGO'!$AD190+AH187</f>
        <v>1254692220</v>
      </c>
      <c r="AH190" s="57">
        <v>16348255</v>
      </c>
      <c r="AI190" s="57">
        <v>103000</v>
      </c>
      <c r="AJ190" s="57">
        <f>+AH190+AI190</f>
        <v>16451255</v>
      </c>
      <c r="AK190" s="81">
        <f>+AG190-AJ190</f>
        <v>1238240965</v>
      </c>
    </row>
    <row r="191" spans="1:37" ht="63.5" thickBot="1" x14ac:dyDescent="0.4">
      <c r="A191" s="89" t="s">
        <v>200</v>
      </c>
      <c r="B191" s="70">
        <v>43</v>
      </c>
      <c r="C191" s="70" t="s">
        <v>201</v>
      </c>
      <c r="D191" s="70" t="s">
        <v>846</v>
      </c>
      <c r="E191" s="79">
        <v>4301</v>
      </c>
      <c r="F191" s="72" t="s">
        <v>847</v>
      </c>
      <c r="G191" s="70" t="s">
        <v>848</v>
      </c>
      <c r="H191" s="72" t="s">
        <v>849</v>
      </c>
      <c r="I191" s="70">
        <v>4301037</v>
      </c>
      <c r="J191" s="74" t="s">
        <v>199</v>
      </c>
      <c r="K191" s="70" t="s">
        <v>850</v>
      </c>
      <c r="L191" s="70">
        <v>430103704</v>
      </c>
      <c r="M191" s="76">
        <v>2020680810076</v>
      </c>
      <c r="N191" s="72" t="s">
        <v>851</v>
      </c>
      <c r="O191" s="77">
        <v>4</v>
      </c>
      <c r="P191" s="67">
        <v>1160000000</v>
      </c>
      <c r="Q191" s="68">
        <v>0</v>
      </c>
      <c r="R191" s="68">
        <v>0</v>
      </c>
      <c r="S191" s="68">
        <v>0</v>
      </c>
      <c r="T191" s="68">
        <v>0</v>
      </c>
      <c r="U191" s="68">
        <v>0</v>
      </c>
      <c r="V191" s="68">
        <v>0</v>
      </c>
      <c r="W191" s="68">
        <v>0</v>
      </c>
      <c r="X191" s="68">
        <v>0</v>
      </c>
      <c r="Y191" s="68">
        <v>0</v>
      </c>
      <c r="Z191" s="68">
        <v>0</v>
      </c>
      <c r="AA191" s="68">
        <v>0</v>
      </c>
      <c r="AB191" s="68">
        <v>0</v>
      </c>
      <c r="AC191" s="68">
        <v>0</v>
      </c>
      <c r="AD191" s="68">
        <v>150000000</v>
      </c>
      <c r="AE191" s="90">
        <f>+SUM('POAI 2022 - RANGO'!$P191:$AD191)</f>
        <v>1310000000</v>
      </c>
    </row>
    <row r="192" spans="1:37" ht="63.5" thickBot="1" x14ac:dyDescent="0.4">
      <c r="A192" s="89" t="s">
        <v>200</v>
      </c>
      <c r="B192" s="70">
        <v>43</v>
      </c>
      <c r="C192" s="70" t="s">
        <v>201</v>
      </c>
      <c r="D192" s="70" t="s">
        <v>846</v>
      </c>
      <c r="E192" s="79">
        <v>4301</v>
      </c>
      <c r="F192" s="72" t="s">
        <v>852</v>
      </c>
      <c r="G192" s="70" t="s">
        <v>848</v>
      </c>
      <c r="H192" s="72" t="s">
        <v>853</v>
      </c>
      <c r="I192" s="70">
        <v>4301007</v>
      </c>
      <c r="J192" s="74" t="s">
        <v>202</v>
      </c>
      <c r="K192" s="70" t="s">
        <v>854</v>
      </c>
      <c r="L192" s="70">
        <v>430100702</v>
      </c>
      <c r="M192" s="76">
        <v>2020680810077</v>
      </c>
      <c r="N192" s="72" t="s">
        <v>855</v>
      </c>
      <c r="O192" s="77">
        <v>11</v>
      </c>
      <c r="P192" s="67">
        <v>1166801125</v>
      </c>
      <c r="Q192" s="68">
        <v>0</v>
      </c>
      <c r="R192" s="68">
        <v>0</v>
      </c>
      <c r="S192" s="68">
        <v>0</v>
      </c>
      <c r="T192" s="68">
        <v>0</v>
      </c>
      <c r="U192" s="68">
        <v>0</v>
      </c>
      <c r="V192" s="68">
        <v>0</v>
      </c>
      <c r="W192" s="68">
        <v>0</v>
      </c>
      <c r="X192" s="68">
        <v>0</v>
      </c>
      <c r="Y192" s="68">
        <v>0</v>
      </c>
      <c r="Z192" s="68">
        <v>0</v>
      </c>
      <c r="AA192" s="68">
        <v>0</v>
      </c>
      <c r="AB192" s="68">
        <v>0</v>
      </c>
      <c r="AC192" s="68">
        <v>0</v>
      </c>
      <c r="AD192" s="68">
        <v>350000000</v>
      </c>
      <c r="AE192" s="90">
        <f>+SUM('POAI 2022 - RANGO'!$P192:$AD192)</f>
        <v>1516801125</v>
      </c>
    </row>
    <row r="193" spans="1:33" ht="63.5" thickBot="1" x14ac:dyDescent="0.4">
      <c r="A193" s="89" t="s">
        <v>200</v>
      </c>
      <c r="B193" s="70">
        <v>43</v>
      </c>
      <c r="C193" s="70" t="s">
        <v>201</v>
      </c>
      <c r="D193" s="70" t="s">
        <v>846</v>
      </c>
      <c r="E193" s="79">
        <v>4301</v>
      </c>
      <c r="F193" s="72" t="s">
        <v>856</v>
      </c>
      <c r="G193" s="70" t="s">
        <v>848</v>
      </c>
      <c r="H193" s="72" t="s">
        <v>857</v>
      </c>
      <c r="I193" s="70">
        <v>4301035</v>
      </c>
      <c r="J193" s="74" t="s">
        <v>203</v>
      </c>
      <c r="K193" s="70" t="s">
        <v>858</v>
      </c>
      <c r="L193" s="70">
        <v>430103500</v>
      </c>
      <c r="M193" s="76">
        <v>2020680810094</v>
      </c>
      <c r="N193" s="72" t="s">
        <v>859</v>
      </c>
      <c r="O193" s="77">
        <v>1</v>
      </c>
      <c r="P193" s="67">
        <v>40000000</v>
      </c>
      <c r="Q193" s="68">
        <v>0</v>
      </c>
      <c r="R193" s="68">
        <v>0</v>
      </c>
      <c r="S193" s="68">
        <v>0</v>
      </c>
      <c r="T193" s="68">
        <v>0</v>
      </c>
      <c r="U193" s="68">
        <v>0</v>
      </c>
      <c r="V193" s="68">
        <v>0</v>
      </c>
      <c r="W193" s="68">
        <v>0</v>
      </c>
      <c r="X193" s="68">
        <v>0</v>
      </c>
      <c r="Y193" s="68">
        <v>0</v>
      </c>
      <c r="Z193" s="68">
        <v>0</v>
      </c>
      <c r="AA193" s="68">
        <v>0</v>
      </c>
      <c r="AB193" s="68">
        <v>0</v>
      </c>
      <c r="AC193" s="68">
        <v>0</v>
      </c>
      <c r="AD193" s="68">
        <v>0</v>
      </c>
      <c r="AE193" s="90">
        <f>+SUM('POAI 2022 - RANGO'!$P193:$AD193)</f>
        <v>40000000</v>
      </c>
    </row>
    <row r="194" spans="1:33" ht="63.5" thickBot="1" x14ac:dyDescent="0.4">
      <c r="A194" s="89" t="s">
        <v>200</v>
      </c>
      <c r="B194" s="70">
        <v>43</v>
      </c>
      <c r="C194" s="70" t="s">
        <v>201</v>
      </c>
      <c r="D194" s="70" t="s">
        <v>846</v>
      </c>
      <c r="E194" s="79">
        <v>4301</v>
      </c>
      <c r="F194" s="72" t="s">
        <v>856</v>
      </c>
      <c r="G194" s="70" t="s">
        <v>848</v>
      </c>
      <c r="H194" s="72" t="s">
        <v>860</v>
      </c>
      <c r="I194" s="70">
        <v>4301001</v>
      </c>
      <c r="J194" s="74" t="s">
        <v>204</v>
      </c>
      <c r="K194" s="70" t="s">
        <v>861</v>
      </c>
      <c r="L194" s="70">
        <v>430100101</v>
      </c>
      <c r="M194" s="76">
        <v>2020680810094</v>
      </c>
      <c r="N194" s="72" t="s">
        <v>859</v>
      </c>
      <c r="O194" s="77">
        <v>40</v>
      </c>
      <c r="P194" s="67">
        <v>155000000</v>
      </c>
      <c r="Q194" s="68">
        <v>0</v>
      </c>
      <c r="R194" s="68">
        <v>0</v>
      </c>
      <c r="S194" s="68">
        <v>0</v>
      </c>
      <c r="T194" s="68">
        <v>0</v>
      </c>
      <c r="U194" s="68">
        <v>0</v>
      </c>
      <c r="V194" s="68">
        <v>0</v>
      </c>
      <c r="W194" s="68">
        <v>0</v>
      </c>
      <c r="X194" s="68">
        <v>0</v>
      </c>
      <c r="Y194" s="68">
        <v>0</v>
      </c>
      <c r="Z194" s="68">
        <v>0</v>
      </c>
      <c r="AA194" s="68">
        <v>0</v>
      </c>
      <c r="AB194" s="68">
        <v>0</v>
      </c>
      <c r="AC194" s="68">
        <v>0</v>
      </c>
      <c r="AD194" s="68">
        <v>340000000</v>
      </c>
      <c r="AE194" s="90">
        <f>+SUM('POAI 2022 - RANGO'!$P194:$AD194)</f>
        <v>495000000</v>
      </c>
    </row>
    <row r="195" spans="1:33" ht="63.5" thickBot="1" x14ac:dyDescent="0.4">
      <c r="A195" s="89" t="s">
        <v>200</v>
      </c>
      <c r="B195" s="70">
        <v>43</v>
      </c>
      <c r="C195" s="70" t="s">
        <v>201</v>
      </c>
      <c r="D195" s="70" t="s">
        <v>846</v>
      </c>
      <c r="E195" s="79">
        <v>4301</v>
      </c>
      <c r="F195" s="72" t="s">
        <v>856</v>
      </c>
      <c r="G195" s="70" t="s">
        <v>848</v>
      </c>
      <c r="H195" s="72" t="s">
        <v>862</v>
      </c>
      <c r="I195" s="70">
        <v>4301032</v>
      </c>
      <c r="J195" s="74" t="s">
        <v>205</v>
      </c>
      <c r="K195" s="70" t="s">
        <v>863</v>
      </c>
      <c r="L195" s="70">
        <v>430103200</v>
      </c>
      <c r="M195" s="76">
        <v>2020680810094</v>
      </c>
      <c r="N195" s="72" t="s">
        <v>859</v>
      </c>
      <c r="O195" s="77">
        <v>8</v>
      </c>
      <c r="P195" s="67">
        <v>1579638298</v>
      </c>
      <c r="Q195" s="68">
        <v>0</v>
      </c>
      <c r="R195" s="68">
        <v>0</v>
      </c>
      <c r="S195" s="68">
        <v>0</v>
      </c>
      <c r="T195" s="68">
        <v>0</v>
      </c>
      <c r="U195" s="68">
        <v>0</v>
      </c>
      <c r="V195" s="68">
        <v>0</v>
      </c>
      <c r="W195" s="68">
        <v>0</v>
      </c>
      <c r="X195" s="68">
        <v>0</v>
      </c>
      <c r="Y195" s="68">
        <v>0</v>
      </c>
      <c r="Z195" s="68">
        <v>0</v>
      </c>
      <c r="AA195" s="68">
        <v>0</v>
      </c>
      <c r="AB195" s="68">
        <v>0</v>
      </c>
      <c r="AC195" s="68">
        <v>0</v>
      </c>
      <c r="AD195" s="68">
        <v>0</v>
      </c>
      <c r="AE195" s="90">
        <f>+SUM('POAI 2022 - RANGO'!$P195:$AD195)</f>
        <v>1579638298</v>
      </c>
    </row>
    <row r="196" spans="1:33" ht="63.5" thickBot="1" x14ac:dyDescent="0.4">
      <c r="A196" s="89" t="s">
        <v>200</v>
      </c>
      <c r="B196" s="70">
        <v>43</v>
      </c>
      <c r="C196" s="70" t="s">
        <v>201</v>
      </c>
      <c r="D196" s="70" t="s">
        <v>864</v>
      </c>
      <c r="E196" s="79">
        <v>4302</v>
      </c>
      <c r="F196" s="72" t="s">
        <v>856</v>
      </c>
      <c r="G196" s="70" t="s">
        <v>848</v>
      </c>
      <c r="H196" s="72" t="s">
        <v>865</v>
      </c>
      <c r="I196" s="70">
        <v>4302073</v>
      </c>
      <c r="J196" s="74" t="s">
        <v>206</v>
      </c>
      <c r="K196" s="70" t="s">
        <v>866</v>
      </c>
      <c r="L196" s="70">
        <v>430207300</v>
      </c>
      <c r="M196" s="76">
        <v>2020680810094</v>
      </c>
      <c r="N196" s="72" t="s">
        <v>859</v>
      </c>
      <c r="O196" s="77">
        <v>8</v>
      </c>
      <c r="P196" s="67">
        <v>5000000</v>
      </c>
      <c r="Q196" s="68">
        <v>0</v>
      </c>
      <c r="R196" s="68">
        <v>0</v>
      </c>
      <c r="S196" s="68">
        <v>0</v>
      </c>
      <c r="T196" s="68">
        <v>0</v>
      </c>
      <c r="U196" s="68">
        <v>0</v>
      </c>
      <c r="V196" s="68">
        <v>0</v>
      </c>
      <c r="W196" s="68">
        <v>0</v>
      </c>
      <c r="X196" s="68">
        <v>0</v>
      </c>
      <c r="Y196" s="68">
        <v>0</v>
      </c>
      <c r="Z196" s="68">
        <v>0</v>
      </c>
      <c r="AA196" s="68">
        <v>0</v>
      </c>
      <c r="AB196" s="68">
        <v>0</v>
      </c>
      <c r="AC196" s="68">
        <v>0</v>
      </c>
      <c r="AD196" s="68">
        <v>100000000</v>
      </c>
      <c r="AE196" s="90">
        <f>+SUM('POAI 2022 - RANGO'!$P196:$AD196)</f>
        <v>105000000</v>
      </c>
    </row>
    <row r="197" spans="1:33" ht="63.5" thickBot="1" x14ac:dyDescent="0.4">
      <c r="A197" s="89" t="s">
        <v>200</v>
      </c>
      <c r="B197" s="70">
        <v>43</v>
      </c>
      <c r="C197" s="70" t="s">
        <v>201</v>
      </c>
      <c r="D197" s="70" t="s">
        <v>846</v>
      </c>
      <c r="E197" s="79">
        <v>4301</v>
      </c>
      <c r="F197" s="72" t="s">
        <v>867</v>
      </c>
      <c r="G197" s="70" t="s">
        <v>848</v>
      </c>
      <c r="H197" s="72" t="s">
        <v>868</v>
      </c>
      <c r="I197" s="70">
        <v>4301006</v>
      </c>
      <c r="J197" s="74" t="s">
        <v>207</v>
      </c>
      <c r="K197" s="70" t="s">
        <v>869</v>
      </c>
      <c r="L197" s="70">
        <v>430100600</v>
      </c>
      <c r="M197" s="76">
        <v>2020680810063</v>
      </c>
      <c r="N197" s="72" t="s">
        <v>870</v>
      </c>
      <c r="O197" s="77">
        <v>1</v>
      </c>
      <c r="P197" s="67">
        <f>1157138362</f>
        <v>1157138362</v>
      </c>
      <c r="Q197" s="68">
        <v>0</v>
      </c>
      <c r="R197" s="68">
        <v>0</v>
      </c>
      <c r="S197" s="68">
        <v>0</v>
      </c>
      <c r="T197" s="68">
        <v>0</v>
      </c>
      <c r="U197" s="68">
        <v>0</v>
      </c>
      <c r="V197" s="68">
        <v>0</v>
      </c>
      <c r="W197" s="68">
        <v>0</v>
      </c>
      <c r="X197" s="68">
        <v>0</v>
      </c>
      <c r="Y197" s="68">
        <v>0</v>
      </c>
      <c r="Z197" s="68">
        <v>0</v>
      </c>
      <c r="AA197" s="68">
        <v>0</v>
      </c>
      <c r="AB197" s="68">
        <v>0</v>
      </c>
      <c r="AC197" s="68">
        <v>0</v>
      </c>
      <c r="AD197" s="68">
        <v>0</v>
      </c>
      <c r="AE197" s="90">
        <f>+SUM('POAI 2022 - RANGO'!$P197:$AD197)</f>
        <v>1157138362</v>
      </c>
    </row>
    <row r="198" spans="1:33" ht="63.5" thickBot="1" x14ac:dyDescent="0.4">
      <c r="A198" s="89" t="s">
        <v>200</v>
      </c>
      <c r="B198" s="70">
        <v>43</v>
      </c>
      <c r="C198" s="70" t="s">
        <v>201</v>
      </c>
      <c r="D198" s="70" t="s">
        <v>846</v>
      </c>
      <c r="E198" s="79">
        <v>4301</v>
      </c>
      <c r="F198" s="72" t="s">
        <v>867</v>
      </c>
      <c r="G198" s="70" t="s">
        <v>848</v>
      </c>
      <c r="H198" s="72" t="s">
        <v>868</v>
      </c>
      <c r="I198" s="70">
        <v>4301006</v>
      </c>
      <c r="J198" s="74" t="s">
        <v>208</v>
      </c>
      <c r="K198" s="70" t="s">
        <v>869</v>
      </c>
      <c r="L198" s="70">
        <v>430100600</v>
      </c>
      <c r="M198" s="76">
        <v>2020680810063</v>
      </c>
      <c r="N198" s="72" t="s">
        <v>870</v>
      </c>
      <c r="O198" s="77">
        <v>1</v>
      </c>
      <c r="P198" s="67">
        <v>50000000</v>
      </c>
      <c r="Q198" s="68">
        <v>0</v>
      </c>
      <c r="R198" s="68">
        <v>0</v>
      </c>
      <c r="S198" s="68">
        <v>0</v>
      </c>
      <c r="T198" s="68">
        <v>0</v>
      </c>
      <c r="U198" s="68">
        <v>0</v>
      </c>
      <c r="V198" s="68">
        <v>0</v>
      </c>
      <c r="W198" s="68">
        <v>0</v>
      </c>
      <c r="X198" s="68">
        <v>0</v>
      </c>
      <c r="Y198" s="68">
        <v>0</v>
      </c>
      <c r="Z198" s="68">
        <v>0</v>
      </c>
      <c r="AA198" s="68">
        <v>0</v>
      </c>
      <c r="AB198" s="68">
        <v>0</v>
      </c>
      <c r="AC198" s="68">
        <v>0</v>
      </c>
      <c r="AD198" s="68">
        <v>0</v>
      </c>
      <c r="AE198" s="90">
        <f>+SUM('POAI 2022 - RANGO'!$P198:$AD198)</f>
        <v>50000000</v>
      </c>
    </row>
    <row r="199" spans="1:33" ht="63.5" thickBot="1" x14ac:dyDescent="0.4">
      <c r="A199" s="89" t="s">
        <v>200</v>
      </c>
      <c r="B199" s="70">
        <v>43</v>
      </c>
      <c r="C199" s="70" t="s">
        <v>210</v>
      </c>
      <c r="D199" s="70" t="s">
        <v>846</v>
      </c>
      <c r="E199" s="79">
        <v>4301</v>
      </c>
      <c r="F199" s="72" t="s">
        <v>871</v>
      </c>
      <c r="G199" s="70" t="s">
        <v>848</v>
      </c>
      <c r="H199" s="72" t="s">
        <v>872</v>
      </c>
      <c r="I199" s="70">
        <v>4301004</v>
      </c>
      <c r="J199" s="74" t="s">
        <v>209</v>
      </c>
      <c r="K199" s="70" t="s">
        <v>873</v>
      </c>
      <c r="L199" s="70">
        <v>430100401</v>
      </c>
      <c r="M199" s="76">
        <v>2020680810089</v>
      </c>
      <c r="N199" s="72" t="s">
        <v>874</v>
      </c>
      <c r="O199" s="77">
        <v>23</v>
      </c>
      <c r="P199" s="67">
        <v>2122100000</v>
      </c>
      <c r="Q199" s="68">
        <v>0</v>
      </c>
      <c r="R199" s="68">
        <v>0</v>
      </c>
      <c r="S199" s="68">
        <v>0</v>
      </c>
      <c r="T199" s="68">
        <v>0</v>
      </c>
      <c r="U199" s="68">
        <v>689830836</v>
      </c>
      <c r="V199" s="68">
        <v>0</v>
      </c>
      <c r="W199" s="68">
        <v>0</v>
      </c>
      <c r="X199" s="68">
        <v>0</v>
      </c>
      <c r="Y199" s="68">
        <v>0</v>
      </c>
      <c r="Z199" s="68">
        <v>0</v>
      </c>
      <c r="AA199" s="68">
        <v>0</v>
      </c>
      <c r="AB199" s="68">
        <v>0</v>
      </c>
      <c r="AC199" s="68">
        <v>0</v>
      </c>
      <c r="AD199" s="68">
        <f>453386148+AG199</f>
        <v>454143158</v>
      </c>
      <c r="AE199" s="90">
        <f>+SUM('POAI 2022 - RANGO'!$P199:$AD199)</f>
        <v>3266073994</v>
      </c>
      <c r="AG199" s="57">
        <v>757010</v>
      </c>
    </row>
    <row r="200" spans="1:33" ht="42.5" thickBot="1" x14ac:dyDescent="0.4">
      <c r="A200" s="89" t="s">
        <v>212</v>
      </c>
      <c r="B200" s="70">
        <v>36</v>
      </c>
      <c r="C200" s="70" t="s">
        <v>213</v>
      </c>
      <c r="D200" s="70" t="s">
        <v>708</v>
      </c>
      <c r="E200" s="79">
        <v>3602</v>
      </c>
      <c r="F200" s="72" t="s">
        <v>875</v>
      </c>
      <c r="G200" s="70" t="s">
        <v>876</v>
      </c>
      <c r="H200" s="72" t="s">
        <v>877</v>
      </c>
      <c r="I200" s="70">
        <v>3602029</v>
      </c>
      <c r="J200" s="74" t="s">
        <v>878</v>
      </c>
      <c r="K200" s="70" t="s">
        <v>879</v>
      </c>
      <c r="L200" s="70">
        <v>360202901</v>
      </c>
      <c r="M200" s="76">
        <v>2020680810156</v>
      </c>
      <c r="N200" s="72" t="s">
        <v>880</v>
      </c>
      <c r="O200" s="77">
        <v>300</v>
      </c>
      <c r="P200" s="67">
        <v>1600000000</v>
      </c>
      <c r="Q200" s="68">
        <v>0</v>
      </c>
      <c r="R200" s="68">
        <v>0</v>
      </c>
      <c r="S200" s="68">
        <v>0</v>
      </c>
      <c r="T200" s="68">
        <v>0</v>
      </c>
      <c r="U200" s="68">
        <v>0</v>
      </c>
      <c r="V200" s="68">
        <v>0</v>
      </c>
      <c r="W200" s="68">
        <v>0</v>
      </c>
      <c r="X200" s="68">
        <v>0</v>
      </c>
      <c r="Y200" s="68">
        <v>0</v>
      </c>
      <c r="Z200" s="68">
        <v>0</v>
      </c>
      <c r="AA200" s="68">
        <v>0</v>
      </c>
      <c r="AB200" s="68">
        <v>0</v>
      </c>
      <c r="AC200" s="68">
        <v>0</v>
      </c>
      <c r="AD200" s="68">
        <v>0</v>
      </c>
      <c r="AE200" s="90">
        <f>+SUM('POAI 2022 - RANGO'!$P200:$AD200)</f>
        <v>1600000000</v>
      </c>
    </row>
    <row r="201" spans="1:33" ht="63.5" thickBot="1" x14ac:dyDescent="0.4">
      <c r="A201" s="89" t="s">
        <v>212</v>
      </c>
      <c r="B201" s="70">
        <v>36</v>
      </c>
      <c r="C201" s="70" t="s">
        <v>213</v>
      </c>
      <c r="D201" s="70" t="s">
        <v>708</v>
      </c>
      <c r="E201" s="79">
        <v>3602</v>
      </c>
      <c r="F201" s="72" t="s">
        <v>881</v>
      </c>
      <c r="G201" s="70" t="s">
        <v>876</v>
      </c>
      <c r="H201" s="72" t="s">
        <v>882</v>
      </c>
      <c r="I201" s="70">
        <v>1202006</v>
      </c>
      <c r="J201" s="74" t="s">
        <v>211</v>
      </c>
      <c r="K201" s="70" t="s">
        <v>883</v>
      </c>
      <c r="L201" s="70">
        <v>120200604</v>
      </c>
      <c r="M201" s="76" t="s">
        <v>575</v>
      </c>
      <c r="N201" s="72" t="s">
        <v>884</v>
      </c>
      <c r="O201" s="77">
        <v>70</v>
      </c>
      <c r="P201" s="67">
        <v>300000000</v>
      </c>
      <c r="Q201" s="68">
        <v>0</v>
      </c>
      <c r="R201" s="68">
        <v>0</v>
      </c>
      <c r="S201" s="68">
        <v>0</v>
      </c>
      <c r="T201" s="68">
        <v>0</v>
      </c>
      <c r="U201" s="68">
        <v>0</v>
      </c>
      <c r="V201" s="68">
        <v>0</v>
      </c>
      <c r="W201" s="68">
        <v>0</v>
      </c>
      <c r="X201" s="68">
        <v>0</v>
      </c>
      <c r="Y201" s="68">
        <v>0</v>
      </c>
      <c r="Z201" s="68">
        <v>0</v>
      </c>
      <c r="AA201" s="68">
        <v>0</v>
      </c>
      <c r="AB201" s="68">
        <v>0</v>
      </c>
      <c r="AC201" s="68">
        <v>0</v>
      </c>
      <c r="AD201" s="68">
        <v>0</v>
      </c>
      <c r="AE201" s="90">
        <f>+SUM('POAI 2022 - RANGO'!$P201:$AD201)</f>
        <v>300000000</v>
      </c>
    </row>
    <row r="202" spans="1:33" ht="42.5" thickBot="1" x14ac:dyDescent="0.4">
      <c r="A202" s="89" t="s">
        <v>212</v>
      </c>
      <c r="B202" s="70">
        <v>36</v>
      </c>
      <c r="C202" s="70" t="s">
        <v>213</v>
      </c>
      <c r="D202" s="70" t="s">
        <v>708</v>
      </c>
      <c r="E202" s="79">
        <v>3602</v>
      </c>
      <c r="F202" s="72" t="s">
        <v>885</v>
      </c>
      <c r="G202" s="70" t="s">
        <v>876</v>
      </c>
      <c r="H202" s="72" t="s">
        <v>882</v>
      </c>
      <c r="I202" s="70">
        <v>1202006</v>
      </c>
      <c r="J202" s="74" t="s">
        <v>216</v>
      </c>
      <c r="K202" s="70" t="s">
        <v>883</v>
      </c>
      <c r="L202" s="70">
        <v>120200604</v>
      </c>
      <c r="M202" s="76" t="s">
        <v>575</v>
      </c>
      <c r="N202" s="72" t="s">
        <v>886</v>
      </c>
      <c r="O202" s="77">
        <v>70</v>
      </c>
      <c r="P202" s="67">
        <v>50000000</v>
      </c>
      <c r="Q202" s="68">
        <v>0</v>
      </c>
      <c r="R202" s="68">
        <v>0</v>
      </c>
      <c r="S202" s="68">
        <v>0</v>
      </c>
      <c r="T202" s="68">
        <v>0</v>
      </c>
      <c r="U202" s="68">
        <v>0</v>
      </c>
      <c r="V202" s="68">
        <v>0</v>
      </c>
      <c r="W202" s="68">
        <v>0</v>
      </c>
      <c r="X202" s="68">
        <v>0</v>
      </c>
      <c r="Y202" s="68">
        <v>0</v>
      </c>
      <c r="Z202" s="68">
        <v>0</v>
      </c>
      <c r="AA202" s="68">
        <v>0</v>
      </c>
      <c r="AB202" s="68">
        <v>0</v>
      </c>
      <c r="AC202" s="68">
        <v>0</v>
      </c>
      <c r="AD202" s="68">
        <v>0</v>
      </c>
      <c r="AE202" s="90">
        <f>+SUM('POAI 2022 - RANGO'!$P202:$AD202)</f>
        <v>50000000</v>
      </c>
    </row>
    <row r="203" spans="1:33" ht="42.5" thickBot="1" x14ac:dyDescent="0.4">
      <c r="A203" s="89" t="s">
        <v>212</v>
      </c>
      <c r="B203" s="70">
        <v>36</v>
      </c>
      <c r="C203" s="70" t="s">
        <v>213</v>
      </c>
      <c r="D203" s="70" t="s">
        <v>708</v>
      </c>
      <c r="E203" s="79">
        <v>3602</v>
      </c>
      <c r="F203" s="72" t="s">
        <v>885</v>
      </c>
      <c r="G203" s="70" t="s">
        <v>876</v>
      </c>
      <c r="H203" s="72" t="s">
        <v>882</v>
      </c>
      <c r="I203" s="70">
        <v>1202006</v>
      </c>
      <c r="J203" s="74" t="s">
        <v>216</v>
      </c>
      <c r="K203" s="70" t="s">
        <v>883</v>
      </c>
      <c r="L203" s="70">
        <v>120200604</v>
      </c>
      <c r="M203" s="76" t="s">
        <v>575</v>
      </c>
      <c r="N203" s="72" t="s">
        <v>887</v>
      </c>
      <c r="O203" s="77">
        <v>4000</v>
      </c>
      <c r="P203" s="67">
        <v>1306567669.4000001</v>
      </c>
      <c r="Q203" s="68">
        <v>0</v>
      </c>
      <c r="R203" s="68">
        <v>0</v>
      </c>
      <c r="S203" s="68">
        <v>0</v>
      </c>
      <c r="T203" s="68">
        <v>0</v>
      </c>
      <c r="U203" s="68">
        <v>0</v>
      </c>
      <c r="V203" s="68">
        <v>0</v>
      </c>
      <c r="W203" s="68">
        <v>0</v>
      </c>
      <c r="X203" s="68">
        <v>0</v>
      </c>
      <c r="Y203" s="68">
        <v>0</v>
      </c>
      <c r="Z203" s="68">
        <v>0</v>
      </c>
      <c r="AA203" s="68">
        <v>0</v>
      </c>
      <c r="AB203" s="68">
        <v>0</v>
      </c>
      <c r="AC203" s="68">
        <v>0</v>
      </c>
      <c r="AD203" s="68">
        <v>193432330.59999999</v>
      </c>
      <c r="AE203" s="90">
        <f>+SUM('POAI 2022 - RANGO'!$P203:$AD203)</f>
        <v>1500000000</v>
      </c>
    </row>
    <row r="204" spans="1:33" ht="42.5" thickBot="1" x14ac:dyDescent="0.4">
      <c r="A204" s="89" t="s">
        <v>212</v>
      </c>
      <c r="B204" s="70">
        <v>36</v>
      </c>
      <c r="C204" s="70" t="s">
        <v>213</v>
      </c>
      <c r="D204" s="70" t="s">
        <v>708</v>
      </c>
      <c r="E204" s="79">
        <v>3602</v>
      </c>
      <c r="F204" s="72" t="s">
        <v>888</v>
      </c>
      <c r="G204" s="70" t="s">
        <v>876</v>
      </c>
      <c r="H204" s="72" t="s">
        <v>877</v>
      </c>
      <c r="I204" s="70">
        <v>3602029</v>
      </c>
      <c r="J204" s="74" t="s">
        <v>219</v>
      </c>
      <c r="K204" s="70" t="s">
        <v>879</v>
      </c>
      <c r="L204" s="70">
        <v>360202901</v>
      </c>
      <c r="M204" s="76">
        <v>2021680810027</v>
      </c>
      <c r="N204" s="72" t="s">
        <v>889</v>
      </c>
      <c r="O204" s="77">
        <v>4</v>
      </c>
      <c r="P204" s="67">
        <v>600000000</v>
      </c>
      <c r="Q204" s="68">
        <v>0</v>
      </c>
      <c r="R204" s="68">
        <v>0</v>
      </c>
      <c r="S204" s="68">
        <v>0</v>
      </c>
      <c r="T204" s="68">
        <v>0</v>
      </c>
      <c r="U204" s="68">
        <v>0</v>
      </c>
      <c r="V204" s="68">
        <v>0</v>
      </c>
      <c r="W204" s="68">
        <v>0</v>
      </c>
      <c r="X204" s="68">
        <v>0</v>
      </c>
      <c r="Y204" s="68">
        <v>0</v>
      </c>
      <c r="Z204" s="68">
        <v>0</v>
      </c>
      <c r="AA204" s="68">
        <v>0</v>
      </c>
      <c r="AB204" s="68">
        <v>0</v>
      </c>
      <c r="AC204" s="68">
        <v>0</v>
      </c>
      <c r="AD204" s="68">
        <v>0</v>
      </c>
      <c r="AE204" s="90">
        <f>+SUM('POAI 2022 - RANGO'!$P204:$AD204)</f>
        <v>600000000</v>
      </c>
    </row>
    <row r="205" spans="1:33" ht="32" thickBot="1" x14ac:dyDescent="0.4">
      <c r="A205" s="89" t="s">
        <v>212</v>
      </c>
      <c r="B205" s="70">
        <v>36</v>
      </c>
      <c r="C205" s="70" t="s">
        <v>220</v>
      </c>
      <c r="D205" s="70" t="s">
        <v>708</v>
      </c>
      <c r="E205" s="79">
        <v>3602</v>
      </c>
      <c r="F205" s="72" t="s">
        <v>709</v>
      </c>
      <c r="G205" s="70" t="s">
        <v>876</v>
      </c>
      <c r="H205" s="72" t="s">
        <v>882</v>
      </c>
      <c r="I205" s="70">
        <v>1202006</v>
      </c>
      <c r="J205" s="74" t="s">
        <v>890</v>
      </c>
      <c r="K205" s="70" t="s">
        <v>883</v>
      </c>
      <c r="L205" s="70">
        <v>120200604</v>
      </c>
      <c r="M205" s="76" t="s">
        <v>575</v>
      </c>
      <c r="N205" s="72" t="s">
        <v>891</v>
      </c>
      <c r="O205" s="77">
        <v>2000</v>
      </c>
      <c r="P205" s="67">
        <v>70218975.739999995</v>
      </c>
      <c r="Q205" s="68">
        <v>0</v>
      </c>
      <c r="R205" s="68">
        <v>0</v>
      </c>
      <c r="S205" s="68">
        <v>0</v>
      </c>
      <c r="T205" s="68">
        <v>0</v>
      </c>
      <c r="U205" s="68">
        <v>0</v>
      </c>
      <c r="V205" s="68">
        <v>0</v>
      </c>
      <c r="W205" s="68">
        <v>0</v>
      </c>
      <c r="X205" s="68">
        <v>0</v>
      </c>
      <c r="Y205" s="68">
        <v>0</v>
      </c>
      <c r="Z205" s="68">
        <v>0</v>
      </c>
      <c r="AA205" s="68">
        <v>0</v>
      </c>
      <c r="AB205" s="68">
        <v>0</v>
      </c>
      <c r="AC205" s="68">
        <v>0</v>
      </c>
      <c r="AD205" s="68">
        <v>0</v>
      </c>
      <c r="AE205" s="90">
        <f>+SUM('POAI 2022 - RANGO'!$P205:$AD205)</f>
        <v>70218975.739999995</v>
      </c>
    </row>
    <row r="206" spans="1:33" ht="53" thickBot="1" x14ac:dyDescent="0.4">
      <c r="A206" s="89" t="s">
        <v>267</v>
      </c>
      <c r="B206" s="70">
        <v>35</v>
      </c>
      <c r="C206" s="70" t="s">
        <v>270</v>
      </c>
      <c r="D206" s="70" t="s">
        <v>774</v>
      </c>
      <c r="E206" s="79">
        <v>3502</v>
      </c>
      <c r="F206" s="72" t="s">
        <v>775</v>
      </c>
      <c r="G206" s="70" t="s">
        <v>876</v>
      </c>
      <c r="H206" s="72" t="s">
        <v>892</v>
      </c>
      <c r="I206" s="70">
        <v>3502019</v>
      </c>
      <c r="J206" s="74" t="s">
        <v>893</v>
      </c>
      <c r="K206" s="70" t="s">
        <v>894</v>
      </c>
      <c r="L206" s="70">
        <v>350201204</v>
      </c>
      <c r="M206" s="76" t="s">
        <v>575</v>
      </c>
      <c r="N206" s="72" t="s">
        <v>895</v>
      </c>
      <c r="O206" s="77">
        <v>1</v>
      </c>
      <c r="P206" s="67">
        <v>50000000</v>
      </c>
      <c r="Q206" s="68">
        <v>0</v>
      </c>
      <c r="R206" s="68">
        <v>0</v>
      </c>
      <c r="S206" s="68">
        <v>0</v>
      </c>
      <c r="T206" s="68">
        <v>0</v>
      </c>
      <c r="U206" s="68">
        <v>0</v>
      </c>
      <c r="V206" s="68">
        <v>0</v>
      </c>
      <c r="W206" s="68">
        <v>0</v>
      </c>
      <c r="X206" s="68">
        <v>0</v>
      </c>
      <c r="Y206" s="68">
        <v>0</v>
      </c>
      <c r="Z206" s="68">
        <v>0</v>
      </c>
      <c r="AA206" s="68">
        <v>0</v>
      </c>
      <c r="AB206" s="68">
        <v>0</v>
      </c>
      <c r="AC206" s="68">
        <v>0</v>
      </c>
      <c r="AD206" s="68">
        <v>0</v>
      </c>
      <c r="AE206" s="90">
        <f>+SUM('POAI 2022 - RANGO'!$P206:$AD206)</f>
        <v>50000000</v>
      </c>
    </row>
    <row r="207" spans="1:33" ht="42.5" thickBot="1" x14ac:dyDescent="0.4">
      <c r="A207" s="89" t="s">
        <v>267</v>
      </c>
      <c r="B207" s="70">
        <v>35</v>
      </c>
      <c r="C207" s="70" t="s">
        <v>270</v>
      </c>
      <c r="D207" s="70" t="s">
        <v>774</v>
      </c>
      <c r="E207" s="79">
        <v>3502</v>
      </c>
      <c r="F207" s="72" t="s">
        <v>775</v>
      </c>
      <c r="G207" s="70" t="s">
        <v>876</v>
      </c>
      <c r="H207" s="72" t="s">
        <v>892</v>
      </c>
      <c r="I207" s="70">
        <v>3502019</v>
      </c>
      <c r="J207" s="74" t="s">
        <v>896</v>
      </c>
      <c r="K207" s="70" t="s">
        <v>894</v>
      </c>
      <c r="L207" s="70">
        <v>350201204</v>
      </c>
      <c r="M207" s="76">
        <v>2021680810048</v>
      </c>
      <c r="N207" s="72" t="s">
        <v>897</v>
      </c>
      <c r="O207" s="77">
        <v>17</v>
      </c>
      <c r="P207" s="67">
        <v>400000000</v>
      </c>
      <c r="Q207" s="68">
        <v>0</v>
      </c>
      <c r="R207" s="68">
        <v>0</v>
      </c>
      <c r="S207" s="68">
        <v>0</v>
      </c>
      <c r="T207" s="68">
        <v>0</v>
      </c>
      <c r="U207" s="68">
        <v>0</v>
      </c>
      <c r="V207" s="68">
        <v>0</v>
      </c>
      <c r="W207" s="68">
        <v>0</v>
      </c>
      <c r="X207" s="68">
        <v>0</v>
      </c>
      <c r="Y207" s="68">
        <v>0</v>
      </c>
      <c r="Z207" s="68">
        <v>0</v>
      </c>
      <c r="AA207" s="68">
        <v>0</v>
      </c>
      <c r="AB207" s="68">
        <v>0</v>
      </c>
      <c r="AC207" s="68">
        <v>0</v>
      </c>
      <c r="AD207" s="68">
        <v>0</v>
      </c>
      <c r="AE207" s="90">
        <f>+SUM('POAI 2022 - RANGO'!$P207:$AD207)</f>
        <v>400000000</v>
      </c>
    </row>
    <row r="208" spans="1:33" ht="42.5" thickBot="1" x14ac:dyDescent="0.4">
      <c r="A208" s="89" t="s">
        <v>267</v>
      </c>
      <c r="B208" s="70">
        <v>35</v>
      </c>
      <c r="C208" s="70" t="s">
        <v>270</v>
      </c>
      <c r="D208" s="70" t="s">
        <v>774</v>
      </c>
      <c r="E208" s="79">
        <v>3502</v>
      </c>
      <c r="F208" s="72" t="s">
        <v>775</v>
      </c>
      <c r="G208" s="70" t="s">
        <v>876</v>
      </c>
      <c r="H208" s="72" t="s">
        <v>892</v>
      </c>
      <c r="I208" s="70">
        <v>3502019</v>
      </c>
      <c r="J208" s="74" t="s">
        <v>818</v>
      </c>
      <c r="K208" s="70" t="s">
        <v>898</v>
      </c>
      <c r="L208" s="70">
        <v>350201903</v>
      </c>
      <c r="M208" s="76" t="s">
        <v>575</v>
      </c>
      <c r="N208" s="72" t="s">
        <v>899</v>
      </c>
      <c r="O208" s="77">
        <v>1</v>
      </c>
      <c r="P208" s="67">
        <v>500000000</v>
      </c>
      <c r="Q208" s="68">
        <v>0</v>
      </c>
      <c r="R208" s="68">
        <v>0</v>
      </c>
      <c r="S208" s="68">
        <v>0</v>
      </c>
      <c r="T208" s="68">
        <v>0</v>
      </c>
      <c r="U208" s="68">
        <v>0</v>
      </c>
      <c r="V208" s="68">
        <v>0</v>
      </c>
      <c r="W208" s="68">
        <v>0</v>
      </c>
      <c r="X208" s="68">
        <v>0</v>
      </c>
      <c r="Y208" s="68">
        <v>0</v>
      </c>
      <c r="Z208" s="68">
        <v>0</v>
      </c>
      <c r="AA208" s="68">
        <v>0</v>
      </c>
      <c r="AB208" s="68">
        <v>0</v>
      </c>
      <c r="AC208" s="68">
        <v>0</v>
      </c>
      <c r="AD208" s="68">
        <v>0</v>
      </c>
      <c r="AE208" s="90">
        <f>+SUM('POAI 2022 - RANGO'!$P208:$AD208)</f>
        <v>500000000</v>
      </c>
    </row>
    <row r="209" spans="1:31" ht="42.5" thickBot="1" x14ac:dyDescent="0.4">
      <c r="A209" s="89" t="s">
        <v>267</v>
      </c>
      <c r="B209" s="70">
        <v>35</v>
      </c>
      <c r="C209" s="70" t="s">
        <v>270</v>
      </c>
      <c r="D209" s="70" t="s">
        <v>774</v>
      </c>
      <c r="E209" s="79">
        <v>3502</v>
      </c>
      <c r="F209" s="72" t="s">
        <v>775</v>
      </c>
      <c r="G209" s="70" t="s">
        <v>876</v>
      </c>
      <c r="H209" s="72" t="s">
        <v>892</v>
      </c>
      <c r="I209" s="70">
        <v>3502019</v>
      </c>
      <c r="J209" s="74" t="s">
        <v>900</v>
      </c>
      <c r="K209" s="70" t="s">
        <v>898</v>
      </c>
      <c r="L209" s="70">
        <v>350201903</v>
      </c>
      <c r="M209" s="76" t="s">
        <v>575</v>
      </c>
      <c r="N209" s="72" t="s">
        <v>901</v>
      </c>
      <c r="O209" s="77">
        <v>1</v>
      </c>
      <c r="P209" s="67">
        <v>250000000</v>
      </c>
      <c r="Q209" s="68">
        <v>0</v>
      </c>
      <c r="R209" s="68">
        <v>0</v>
      </c>
      <c r="S209" s="68">
        <v>0</v>
      </c>
      <c r="T209" s="68">
        <v>0</v>
      </c>
      <c r="U209" s="68">
        <v>0</v>
      </c>
      <c r="V209" s="68">
        <v>0</v>
      </c>
      <c r="W209" s="68">
        <v>0</v>
      </c>
      <c r="X209" s="68">
        <v>0</v>
      </c>
      <c r="Y209" s="68">
        <v>0</v>
      </c>
      <c r="Z209" s="68">
        <v>0</v>
      </c>
      <c r="AA209" s="68">
        <v>0</v>
      </c>
      <c r="AB209" s="68">
        <v>0</v>
      </c>
      <c r="AC209" s="68">
        <v>0</v>
      </c>
      <c r="AD209" s="68">
        <v>0</v>
      </c>
      <c r="AE209" s="90">
        <f>+SUM('POAI 2022 - RANGO'!$P209:$AD209)</f>
        <v>250000000</v>
      </c>
    </row>
    <row r="210" spans="1:31" ht="42.5" thickBot="1" x14ac:dyDescent="0.4">
      <c r="A210" s="89" t="s">
        <v>267</v>
      </c>
      <c r="B210" s="70">
        <v>35</v>
      </c>
      <c r="C210" s="70" t="s">
        <v>270</v>
      </c>
      <c r="D210" s="70" t="s">
        <v>774</v>
      </c>
      <c r="E210" s="79">
        <v>3502</v>
      </c>
      <c r="F210" s="72" t="s">
        <v>775</v>
      </c>
      <c r="G210" s="70" t="s">
        <v>876</v>
      </c>
      <c r="H210" s="72" t="s">
        <v>892</v>
      </c>
      <c r="I210" s="70">
        <v>3502019</v>
      </c>
      <c r="J210" s="74" t="s">
        <v>902</v>
      </c>
      <c r="K210" s="70" t="s">
        <v>898</v>
      </c>
      <c r="L210" s="70">
        <v>350201903</v>
      </c>
      <c r="M210" s="76">
        <v>2020680810147</v>
      </c>
      <c r="N210" s="72" t="s">
        <v>903</v>
      </c>
      <c r="O210" s="77">
        <v>1</v>
      </c>
      <c r="P210" s="67">
        <v>100000000</v>
      </c>
      <c r="Q210" s="68">
        <v>0</v>
      </c>
      <c r="R210" s="68">
        <v>0</v>
      </c>
      <c r="S210" s="68">
        <v>0</v>
      </c>
      <c r="T210" s="68">
        <v>0</v>
      </c>
      <c r="U210" s="68">
        <v>0</v>
      </c>
      <c r="V210" s="68">
        <v>0</v>
      </c>
      <c r="W210" s="68">
        <v>0</v>
      </c>
      <c r="X210" s="68">
        <v>0</v>
      </c>
      <c r="Y210" s="68">
        <v>0</v>
      </c>
      <c r="Z210" s="68">
        <v>0</v>
      </c>
      <c r="AA210" s="68">
        <v>0</v>
      </c>
      <c r="AB210" s="68">
        <v>0</v>
      </c>
      <c r="AC210" s="68">
        <v>0</v>
      </c>
      <c r="AD210" s="68">
        <v>0</v>
      </c>
      <c r="AE210" s="90">
        <f>+SUM('POAI 2022 - RANGO'!$P210:$AD210)</f>
        <v>100000000</v>
      </c>
    </row>
    <row r="211" spans="1:31" ht="53" thickBot="1" x14ac:dyDescent="0.4">
      <c r="A211" s="89" t="s">
        <v>267</v>
      </c>
      <c r="B211" s="70">
        <v>35</v>
      </c>
      <c r="C211" s="70" t="s">
        <v>275</v>
      </c>
      <c r="D211" s="70" t="s">
        <v>774</v>
      </c>
      <c r="E211" s="79">
        <v>3502</v>
      </c>
      <c r="F211" s="72" t="s">
        <v>904</v>
      </c>
      <c r="G211" s="70" t="s">
        <v>876</v>
      </c>
      <c r="H211" s="72" t="s">
        <v>892</v>
      </c>
      <c r="I211" s="70">
        <v>3502012</v>
      </c>
      <c r="J211" s="74" t="s">
        <v>274</v>
      </c>
      <c r="K211" s="70" t="s">
        <v>905</v>
      </c>
      <c r="L211" s="70">
        <v>350201200</v>
      </c>
      <c r="M211" s="76" t="s">
        <v>575</v>
      </c>
      <c r="N211" s="72" t="s">
        <v>906</v>
      </c>
      <c r="O211" s="77">
        <v>4</v>
      </c>
      <c r="P211" s="67">
        <v>180000000</v>
      </c>
      <c r="Q211" s="68">
        <v>0</v>
      </c>
      <c r="R211" s="68">
        <v>0</v>
      </c>
      <c r="S211" s="68">
        <v>0</v>
      </c>
      <c r="T211" s="68">
        <v>0</v>
      </c>
      <c r="U211" s="68">
        <v>0</v>
      </c>
      <c r="V211" s="68">
        <v>0</v>
      </c>
      <c r="W211" s="68">
        <v>0</v>
      </c>
      <c r="X211" s="68">
        <v>0</v>
      </c>
      <c r="Y211" s="68">
        <v>0</v>
      </c>
      <c r="Z211" s="68">
        <v>0</v>
      </c>
      <c r="AA211" s="68">
        <v>0</v>
      </c>
      <c r="AB211" s="68">
        <v>0</v>
      </c>
      <c r="AC211" s="68">
        <v>0</v>
      </c>
      <c r="AD211" s="68">
        <v>0</v>
      </c>
      <c r="AE211" s="90">
        <f>+SUM('POAI 2022 - RANGO'!$P211:$AD211)</f>
        <v>180000000</v>
      </c>
    </row>
    <row r="212" spans="1:31" ht="53" thickBot="1" x14ac:dyDescent="0.4">
      <c r="A212" s="89" t="s">
        <v>267</v>
      </c>
      <c r="B212" s="70">
        <v>35</v>
      </c>
      <c r="C212" s="70" t="s">
        <v>275</v>
      </c>
      <c r="D212" s="70" t="s">
        <v>774</v>
      </c>
      <c r="E212" s="79">
        <v>3502</v>
      </c>
      <c r="F212" s="72" t="s">
        <v>904</v>
      </c>
      <c r="G212" s="70" t="s">
        <v>876</v>
      </c>
      <c r="H212" s="72" t="s">
        <v>892</v>
      </c>
      <c r="I212" s="70">
        <v>3502012</v>
      </c>
      <c r="J212" s="74" t="s">
        <v>907</v>
      </c>
      <c r="K212" s="70" t="s">
        <v>905</v>
      </c>
      <c r="L212" s="70">
        <v>350201200</v>
      </c>
      <c r="M212" s="76" t="s">
        <v>575</v>
      </c>
      <c r="N212" s="72" t="s">
        <v>908</v>
      </c>
      <c r="O212" s="77">
        <v>1</v>
      </c>
      <c r="P212" s="67">
        <v>220000000</v>
      </c>
      <c r="Q212" s="68">
        <v>0</v>
      </c>
      <c r="R212" s="68">
        <v>0</v>
      </c>
      <c r="S212" s="68">
        <v>0</v>
      </c>
      <c r="T212" s="68">
        <v>0</v>
      </c>
      <c r="U212" s="68">
        <v>0</v>
      </c>
      <c r="V212" s="68">
        <v>0</v>
      </c>
      <c r="W212" s="68">
        <v>0</v>
      </c>
      <c r="X212" s="68">
        <v>0</v>
      </c>
      <c r="Y212" s="68">
        <v>0</v>
      </c>
      <c r="Z212" s="68">
        <v>0</v>
      </c>
      <c r="AA212" s="68">
        <v>0</v>
      </c>
      <c r="AB212" s="68">
        <v>0</v>
      </c>
      <c r="AC212" s="68">
        <v>0</v>
      </c>
      <c r="AD212" s="68">
        <v>0</v>
      </c>
      <c r="AE212" s="90">
        <f>+SUM('POAI 2022 - RANGO'!$P212:$AD212)</f>
        <v>220000000</v>
      </c>
    </row>
    <row r="213" spans="1:31" ht="42.5" thickBot="1" x14ac:dyDescent="0.4">
      <c r="A213" s="89" t="s">
        <v>278</v>
      </c>
      <c r="B213" s="70">
        <v>21</v>
      </c>
      <c r="C213" s="70" t="s">
        <v>279</v>
      </c>
      <c r="D213" s="70" t="s">
        <v>909</v>
      </c>
      <c r="E213" s="79">
        <v>2104</v>
      </c>
      <c r="F213" s="72" t="s">
        <v>910</v>
      </c>
      <c r="G213" s="70" t="s">
        <v>876</v>
      </c>
      <c r="H213" s="72" t="s">
        <v>911</v>
      </c>
      <c r="I213" s="70">
        <v>2104022</v>
      </c>
      <c r="J213" s="74" t="s">
        <v>277</v>
      </c>
      <c r="K213" s="70" t="s">
        <v>912</v>
      </c>
      <c r="L213" s="70">
        <v>210402202</v>
      </c>
      <c r="M213" s="76">
        <v>2020680810155</v>
      </c>
      <c r="N213" s="72" t="s">
        <v>913</v>
      </c>
      <c r="O213" s="77">
        <v>2</v>
      </c>
      <c r="P213" s="67">
        <v>100000000</v>
      </c>
      <c r="Q213" s="68">
        <v>0</v>
      </c>
      <c r="R213" s="68">
        <v>0</v>
      </c>
      <c r="S213" s="68">
        <v>0</v>
      </c>
      <c r="T213" s="68">
        <v>0</v>
      </c>
      <c r="U213" s="68">
        <v>0</v>
      </c>
      <c r="V213" s="68">
        <v>0</v>
      </c>
      <c r="W213" s="68">
        <v>0</v>
      </c>
      <c r="X213" s="68">
        <v>0</v>
      </c>
      <c r="Y213" s="68">
        <v>0</v>
      </c>
      <c r="Z213" s="68">
        <v>0</v>
      </c>
      <c r="AA213" s="68">
        <v>0</v>
      </c>
      <c r="AB213" s="68">
        <v>0</v>
      </c>
      <c r="AC213" s="68">
        <v>0</v>
      </c>
      <c r="AD213" s="68">
        <v>0</v>
      </c>
      <c r="AE213" s="90">
        <f>+SUM('POAI 2022 - RANGO'!$P213:$AD213)</f>
        <v>100000000</v>
      </c>
    </row>
    <row r="214" spans="1:31" ht="42.5" thickBot="1" x14ac:dyDescent="0.4">
      <c r="A214" s="89" t="s">
        <v>278</v>
      </c>
      <c r="B214" s="70">
        <v>21</v>
      </c>
      <c r="C214" s="70" t="s">
        <v>279</v>
      </c>
      <c r="D214" s="70" t="s">
        <v>909</v>
      </c>
      <c r="E214" s="79">
        <v>2104</v>
      </c>
      <c r="F214" s="72" t="s">
        <v>910</v>
      </c>
      <c r="G214" s="70" t="s">
        <v>876</v>
      </c>
      <c r="H214" s="72" t="s">
        <v>911</v>
      </c>
      <c r="I214" s="70">
        <v>2104022</v>
      </c>
      <c r="J214" s="74" t="s">
        <v>280</v>
      </c>
      <c r="K214" s="70" t="s">
        <v>912</v>
      </c>
      <c r="L214" s="70">
        <v>210402202</v>
      </c>
      <c r="M214" s="76" t="s">
        <v>575</v>
      </c>
      <c r="N214" s="72" t="s">
        <v>914</v>
      </c>
      <c r="O214" s="77">
        <v>20</v>
      </c>
      <c r="P214" s="67">
        <v>50000000</v>
      </c>
      <c r="Q214" s="68">
        <v>0</v>
      </c>
      <c r="R214" s="68">
        <v>0</v>
      </c>
      <c r="S214" s="68">
        <v>0</v>
      </c>
      <c r="T214" s="68">
        <v>0</v>
      </c>
      <c r="U214" s="68">
        <v>0</v>
      </c>
      <c r="V214" s="68">
        <v>0</v>
      </c>
      <c r="W214" s="68">
        <v>0</v>
      </c>
      <c r="X214" s="68">
        <v>0</v>
      </c>
      <c r="Y214" s="68">
        <v>0</v>
      </c>
      <c r="Z214" s="68">
        <v>0</v>
      </c>
      <c r="AA214" s="68">
        <v>0</v>
      </c>
      <c r="AB214" s="68">
        <v>0</v>
      </c>
      <c r="AC214" s="68">
        <v>0</v>
      </c>
      <c r="AD214" s="68">
        <v>0</v>
      </c>
      <c r="AE214" s="90">
        <f>+SUM('POAI 2022 - RANGO'!$P214:$AD214)</f>
        <v>50000000</v>
      </c>
    </row>
    <row r="215" spans="1:31" ht="42.5" thickBot="1" x14ac:dyDescent="0.4">
      <c r="A215" s="89" t="s">
        <v>283</v>
      </c>
      <c r="B215" s="70">
        <v>39</v>
      </c>
      <c r="C215" s="70" t="s">
        <v>284</v>
      </c>
      <c r="D215" s="70" t="s">
        <v>915</v>
      </c>
      <c r="E215" s="79">
        <v>3904</v>
      </c>
      <c r="F215" s="72" t="s">
        <v>916</v>
      </c>
      <c r="G215" s="70" t="s">
        <v>876</v>
      </c>
      <c r="H215" s="72" t="s">
        <v>917</v>
      </c>
      <c r="I215" s="70">
        <v>3904011</v>
      </c>
      <c r="J215" s="74" t="s">
        <v>282</v>
      </c>
      <c r="K215" s="70" t="s">
        <v>918</v>
      </c>
      <c r="L215" s="70">
        <v>390401101</v>
      </c>
      <c r="M215" s="76">
        <v>2021680810035</v>
      </c>
      <c r="N215" s="72" t="s">
        <v>919</v>
      </c>
      <c r="O215" s="77">
        <v>1</v>
      </c>
      <c r="P215" s="67">
        <v>200000000</v>
      </c>
      <c r="Q215" s="68">
        <v>0</v>
      </c>
      <c r="R215" s="68">
        <v>0</v>
      </c>
      <c r="S215" s="68">
        <v>0</v>
      </c>
      <c r="T215" s="68">
        <v>0</v>
      </c>
      <c r="U215" s="68">
        <v>0</v>
      </c>
      <c r="V215" s="68">
        <v>0</v>
      </c>
      <c r="W215" s="68">
        <v>0</v>
      </c>
      <c r="X215" s="68">
        <v>0</v>
      </c>
      <c r="Y215" s="68">
        <v>0</v>
      </c>
      <c r="Z215" s="68">
        <v>0</v>
      </c>
      <c r="AA215" s="68">
        <v>0</v>
      </c>
      <c r="AB215" s="68">
        <v>0</v>
      </c>
      <c r="AC215" s="68">
        <v>0</v>
      </c>
      <c r="AD215" s="68">
        <v>0</v>
      </c>
      <c r="AE215" s="90">
        <f>+SUM('POAI 2022 - RANGO'!$P215:$AD215)</f>
        <v>200000000</v>
      </c>
    </row>
    <row r="216" spans="1:31" ht="42.5" thickBot="1" x14ac:dyDescent="0.4">
      <c r="A216" s="89" t="s">
        <v>283</v>
      </c>
      <c r="B216" s="70">
        <v>39</v>
      </c>
      <c r="C216" s="70" t="s">
        <v>284</v>
      </c>
      <c r="D216" s="70" t="s">
        <v>920</v>
      </c>
      <c r="E216" s="79">
        <v>3903</v>
      </c>
      <c r="F216" s="72" t="s">
        <v>916</v>
      </c>
      <c r="G216" s="70" t="s">
        <v>876</v>
      </c>
      <c r="H216" s="72" t="s">
        <v>921</v>
      </c>
      <c r="I216" s="70">
        <v>3903005</v>
      </c>
      <c r="J216" s="74" t="s">
        <v>285</v>
      </c>
      <c r="K216" s="70" t="s">
        <v>922</v>
      </c>
      <c r="L216" s="70">
        <v>390300510</v>
      </c>
      <c r="M216" s="76" t="s">
        <v>575</v>
      </c>
      <c r="N216" s="72" t="s">
        <v>923</v>
      </c>
      <c r="O216" s="77">
        <v>50</v>
      </c>
      <c r="P216" s="67">
        <v>200000000</v>
      </c>
      <c r="Q216" s="68">
        <v>0</v>
      </c>
      <c r="R216" s="68">
        <v>0</v>
      </c>
      <c r="S216" s="68">
        <v>0</v>
      </c>
      <c r="T216" s="68">
        <v>0</v>
      </c>
      <c r="U216" s="68">
        <v>0</v>
      </c>
      <c r="V216" s="68">
        <v>0</v>
      </c>
      <c r="W216" s="68">
        <v>0</v>
      </c>
      <c r="X216" s="68">
        <v>0</v>
      </c>
      <c r="Y216" s="68">
        <v>0</v>
      </c>
      <c r="Z216" s="68">
        <v>0</v>
      </c>
      <c r="AA216" s="68">
        <v>0</v>
      </c>
      <c r="AB216" s="68">
        <v>0</v>
      </c>
      <c r="AC216" s="68">
        <v>0</v>
      </c>
      <c r="AD216" s="68">
        <v>0</v>
      </c>
      <c r="AE216" s="90">
        <f>+SUM('POAI 2022 - RANGO'!$P216:$AD216)</f>
        <v>200000000</v>
      </c>
    </row>
    <row r="217" spans="1:31" ht="63.5" thickBot="1" x14ac:dyDescent="0.4">
      <c r="A217" s="89" t="s">
        <v>283</v>
      </c>
      <c r="B217" s="70">
        <v>39</v>
      </c>
      <c r="C217" s="70" t="s">
        <v>284</v>
      </c>
      <c r="D217" s="70" t="s">
        <v>915</v>
      </c>
      <c r="E217" s="79">
        <v>3904</v>
      </c>
      <c r="F217" s="72" t="s">
        <v>916</v>
      </c>
      <c r="G217" s="70" t="s">
        <v>876</v>
      </c>
      <c r="H217" s="72" t="s">
        <v>924</v>
      </c>
      <c r="I217" s="70">
        <v>3904024</v>
      </c>
      <c r="J217" s="74" t="s">
        <v>286</v>
      </c>
      <c r="K217" s="70" t="s">
        <v>925</v>
      </c>
      <c r="L217" s="70">
        <v>390402402</v>
      </c>
      <c r="M217" s="76">
        <v>2020680810066</v>
      </c>
      <c r="N217" s="72" t="s">
        <v>926</v>
      </c>
      <c r="O217" s="77">
        <v>1000</v>
      </c>
      <c r="P217" s="67">
        <v>300000000</v>
      </c>
      <c r="Q217" s="68">
        <v>0</v>
      </c>
      <c r="R217" s="68">
        <v>0</v>
      </c>
      <c r="S217" s="68">
        <v>0</v>
      </c>
      <c r="T217" s="68">
        <v>0</v>
      </c>
      <c r="U217" s="68">
        <v>0</v>
      </c>
      <c r="V217" s="68">
        <v>0</v>
      </c>
      <c r="W217" s="68">
        <v>0</v>
      </c>
      <c r="X217" s="68">
        <v>0</v>
      </c>
      <c r="Y217" s="68">
        <v>0</v>
      </c>
      <c r="Z217" s="68">
        <v>0</v>
      </c>
      <c r="AA217" s="68">
        <v>0</v>
      </c>
      <c r="AB217" s="68">
        <v>0</v>
      </c>
      <c r="AC217" s="68">
        <v>0</v>
      </c>
      <c r="AD217" s="68">
        <v>0</v>
      </c>
      <c r="AE217" s="90">
        <f>+SUM('POAI 2022 - RANGO'!$P217:$AD217)</f>
        <v>300000000</v>
      </c>
    </row>
    <row r="218" spans="1:31" ht="63.5" thickBot="1" x14ac:dyDescent="0.4">
      <c r="A218" s="89" t="s">
        <v>283</v>
      </c>
      <c r="B218" s="70">
        <v>39</v>
      </c>
      <c r="C218" s="70" t="s">
        <v>288</v>
      </c>
      <c r="D218" s="70" t="s">
        <v>915</v>
      </c>
      <c r="E218" s="79">
        <v>3904</v>
      </c>
      <c r="F218" s="72" t="s">
        <v>927</v>
      </c>
      <c r="G218" s="70" t="s">
        <v>876</v>
      </c>
      <c r="H218" s="72" t="s">
        <v>928</v>
      </c>
      <c r="I218" s="70">
        <v>3904006</v>
      </c>
      <c r="J218" s="74" t="s">
        <v>289</v>
      </c>
      <c r="K218" s="70" t="s">
        <v>929</v>
      </c>
      <c r="L218" s="70">
        <v>390400604</v>
      </c>
      <c r="M218" s="76">
        <v>2020680810159</v>
      </c>
      <c r="N218" s="72" t="s">
        <v>930</v>
      </c>
      <c r="O218" s="77">
        <v>1</v>
      </c>
      <c r="P218" s="67">
        <v>50000000</v>
      </c>
      <c r="Q218" s="68">
        <v>0</v>
      </c>
      <c r="R218" s="68">
        <v>0</v>
      </c>
      <c r="S218" s="68">
        <v>0</v>
      </c>
      <c r="T218" s="68">
        <v>0</v>
      </c>
      <c r="U218" s="68">
        <v>0</v>
      </c>
      <c r="V218" s="68">
        <v>0</v>
      </c>
      <c r="W218" s="68">
        <v>0</v>
      </c>
      <c r="X218" s="68">
        <v>0</v>
      </c>
      <c r="Y218" s="68">
        <v>0</v>
      </c>
      <c r="Z218" s="68">
        <v>0</v>
      </c>
      <c r="AA218" s="68">
        <v>0</v>
      </c>
      <c r="AB218" s="68">
        <v>0</v>
      </c>
      <c r="AC218" s="68">
        <v>0</v>
      </c>
      <c r="AD218" s="68">
        <v>0</v>
      </c>
      <c r="AE218" s="90">
        <f>+SUM('POAI 2022 - RANGO'!$P218:$AD218)</f>
        <v>50000000</v>
      </c>
    </row>
    <row r="219" spans="1:31" ht="63.5" thickBot="1" x14ac:dyDescent="0.4">
      <c r="A219" s="89" t="s">
        <v>222</v>
      </c>
      <c r="B219" s="69" t="s">
        <v>931</v>
      </c>
      <c r="C219" s="70" t="s">
        <v>223</v>
      </c>
      <c r="D219" s="70" t="s">
        <v>932</v>
      </c>
      <c r="E219" s="71" t="s">
        <v>933</v>
      </c>
      <c r="F219" s="72" t="s">
        <v>934</v>
      </c>
      <c r="G219" s="70" t="s">
        <v>935</v>
      </c>
      <c r="H219" s="72" t="s">
        <v>936</v>
      </c>
      <c r="I219" s="73" t="s">
        <v>937</v>
      </c>
      <c r="J219" s="74" t="s">
        <v>938</v>
      </c>
      <c r="K219" s="70" t="s">
        <v>939</v>
      </c>
      <c r="L219" s="75" t="s">
        <v>940</v>
      </c>
      <c r="M219" s="76">
        <v>2020680810141</v>
      </c>
      <c r="N219" s="72" t="s">
        <v>941</v>
      </c>
      <c r="O219" s="77">
        <v>3</v>
      </c>
      <c r="P219" s="67">
        <v>200000000</v>
      </c>
      <c r="Q219" s="68">
        <v>0</v>
      </c>
      <c r="R219" s="68">
        <v>0</v>
      </c>
      <c r="S219" s="68">
        <v>0</v>
      </c>
      <c r="T219" s="68">
        <v>0</v>
      </c>
      <c r="U219" s="68">
        <v>0</v>
      </c>
      <c r="V219" s="68">
        <v>0</v>
      </c>
      <c r="W219" s="68">
        <v>0</v>
      </c>
      <c r="X219" s="68">
        <v>0</v>
      </c>
      <c r="Y219" s="68">
        <v>0</v>
      </c>
      <c r="Z219" s="68">
        <v>0</v>
      </c>
      <c r="AA219" s="68">
        <v>0</v>
      </c>
      <c r="AB219" s="68">
        <v>0</v>
      </c>
      <c r="AC219" s="68">
        <v>0</v>
      </c>
      <c r="AD219" s="68">
        <v>0</v>
      </c>
      <c r="AE219" s="90">
        <f>+SUM('POAI 2022 - RANGO'!$P219:$AD219)</f>
        <v>200000000</v>
      </c>
    </row>
    <row r="220" spans="1:31" ht="63.5" thickBot="1" x14ac:dyDescent="0.4">
      <c r="A220" s="89" t="s">
        <v>222</v>
      </c>
      <c r="B220" s="69" t="s">
        <v>931</v>
      </c>
      <c r="C220" s="70" t="s">
        <v>223</v>
      </c>
      <c r="D220" s="70" t="s">
        <v>932</v>
      </c>
      <c r="E220" s="71" t="s">
        <v>933</v>
      </c>
      <c r="F220" s="72" t="s">
        <v>934</v>
      </c>
      <c r="G220" s="70" t="s">
        <v>935</v>
      </c>
      <c r="H220" s="72" t="s">
        <v>942</v>
      </c>
      <c r="I220" s="73" t="s">
        <v>943</v>
      </c>
      <c r="J220" s="74" t="s">
        <v>224</v>
      </c>
      <c r="K220" s="70" t="s">
        <v>944</v>
      </c>
      <c r="L220" s="75" t="s">
        <v>945</v>
      </c>
      <c r="M220" s="76" t="s">
        <v>706</v>
      </c>
      <c r="N220" s="72" t="s">
        <v>946</v>
      </c>
      <c r="O220" s="77">
        <v>1</v>
      </c>
      <c r="P220" s="67">
        <v>282829742</v>
      </c>
      <c r="Q220" s="68">
        <v>0</v>
      </c>
      <c r="R220" s="68">
        <v>0</v>
      </c>
      <c r="S220" s="68">
        <v>0</v>
      </c>
      <c r="T220" s="68">
        <v>0</v>
      </c>
      <c r="U220" s="68">
        <v>0</v>
      </c>
      <c r="V220" s="68">
        <v>0</v>
      </c>
      <c r="W220" s="68">
        <v>0</v>
      </c>
      <c r="X220" s="68">
        <v>0</v>
      </c>
      <c r="Y220" s="68">
        <v>0</v>
      </c>
      <c r="Z220" s="68">
        <v>0</v>
      </c>
      <c r="AA220" s="68">
        <v>0</v>
      </c>
      <c r="AB220" s="68">
        <v>0</v>
      </c>
      <c r="AC220" s="68">
        <v>0</v>
      </c>
      <c r="AD220" s="68">
        <v>0</v>
      </c>
      <c r="AE220" s="90">
        <f>+SUM('POAI 2022 - RANGO'!$P220:$AD220)</f>
        <v>282829742</v>
      </c>
    </row>
    <row r="221" spans="1:31" ht="53" thickBot="1" x14ac:dyDescent="0.4">
      <c r="A221" s="89" t="s">
        <v>237</v>
      </c>
      <c r="B221" s="69">
        <v>23</v>
      </c>
      <c r="C221" s="70" t="s">
        <v>238</v>
      </c>
      <c r="D221" s="70" t="s">
        <v>947</v>
      </c>
      <c r="E221" s="71">
        <v>2302</v>
      </c>
      <c r="F221" s="72" t="s">
        <v>948</v>
      </c>
      <c r="G221" s="70" t="s">
        <v>949</v>
      </c>
      <c r="H221" s="72" t="s">
        <v>950</v>
      </c>
      <c r="I221" s="73">
        <v>2302024</v>
      </c>
      <c r="J221" s="74" t="s">
        <v>236</v>
      </c>
      <c r="K221" s="70" t="s">
        <v>951</v>
      </c>
      <c r="L221" s="75">
        <v>230202400</v>
      </c>
      <c r="M221" s="76" t="s">
        <v>706</v>
      </c>
      <c r="N221" s="72" t="s">
        <v>952</v>
      </c>
      <c r="O221" s="77">
        <v>1</v>
      </c>
      <c r="P221" s="67">
        <v>149483973.65000001</v>
      </c>
      <c r="Q221" s="68">
        <v>0</v>
      </c>
      <c r="R221" s="68">
        <v>0</v>
      </c>
      <c r="S221" s="68">
        <v>0</v>
      </c>
      <c r="T221" s="68">
        <v>0</v>
      </c>
      <c r="U221" s="68">
        <v>0</v>
      </c>
      <c r="V221" s="68">
        <v>0</v>
      </c>
      <c r="W221" s="68">
        <v>0</v>
      </c>
      <c r="X221" s="68">
        <v>0</v>
      </c>
      <c r="Y221" s="68">
        <v>0</v>
      </c>
      <c r="Z221" s="68">
        <v>0</v>
      </c>
      <c r="AA221" s="68">
        <v>0</v>
      </c>
      <c r="AB221" s="68">
        <v>0</v>
      </c>
      <c r="AC221" s="68">
        <v>0</v>
      </c>
      <c r="AD221" s="68">
        <v>0</v>
      </c>
      <c r="AE221" s="90">
        <f>+SUM('POAI 2022 - RANGO'!$P221:$AD221)</f>
        <v>149483973.65000001</v>
      </c>
    </row>
    <row r="222" spans="1:31" ht="42.5" thickBot="1" x14ac:dyDescent="0.4">
      <c r="A222" s="89" t="s">
        <v>237</v>
      </c>
      <c r="B222" s="69">
        <v>23</v>
      </c>
      <c r="C222" s="70" t="s">
        <v>238</v>
      </c>
      <c r="D222" s="70" t="s">
        <v>953</v>
      </c>
      <c r="E222" s="71">
        <v>2301</v>
      </c>
      <c r="F222" s="72" t="s">
        <v>954</v>
      </c>
      <c r="G222" s="70" t="s">
        <v>949</v>
      </c>
      <c r="H222" s="72" t="s">
        <v>955</v>
      </c>
      <c r="I222" s="73">
        <v>2301079</v>
      </c>
      <c r="J222" s="74" t="s">
        <v>239</v>
      </c>
      <c r="K222" s="70" t="s">
        <v>956</v>
      </c>
      <c r="L222" s="75">
        <v>230107900</v>
      </c>
      <c r="M222" s="76" t="s">
        <v>706</v>
      </c>
      <c r="N222" s="72" t="s">
        <v>957</v>
      </c>
      <c r="O222" s="77">
        <v>3</v>
      </c>
      <c r="P222" s="67">
        <v>99345768.129999995</v>
      </c>
      <c r="Q222" s="68">
        <v>0</v>
      </c>
      <c r="R222" s="68">
        <v>0</v>
      </c>
      <c r="S222" s="68">
        <v>0</v>
      </c>
      <c r="T222" s="68">
        <v>0</v>
      </c>
      <c r="U222" s="68">
        <v>0</v>
      </c>
      <c r="V222" s="68">
        <v>0</v>
      </c>
      <c r="W222" s="68">
        <v>0</v>
      </c>
      <c r="X222" s="68">
        <v>0</v>
      </c>
      <c r="Y222" s="68">
        <v>0</v>
      </c>
      <c r="Z222" s="68">
        <v>0</v>
      </c>
      <c r="AA222" s="68">
        <v>0</v>
      </c>
      <c r="AB222" s="68">
        <v>0</v>
      </c>
      <c r="AC222" s="68">
        <v>0</v>
      </c>
      <c r="AD222" s="68">
        <v>0</v>
      </c>
      <c r="AE222" s="90">
        <f>+SUM('POAI 2022 - RANGO'!$P222:$AD222)</f>
        <v>99345768.129999995</v>
      </c>
    </row>
    <row r="223" spans="1:31" ht="42.5" thickBot="1" x14ac:dyDescent="0.4">
      <c r="A223" s="89" t="s">
        <v>237</v>
      </c>
      <c r="B223" s="69">
        <v>23</v>
      </c>
      <c r="C223" s="70" t="s">
        <v>238</v>
      </c>
      <c r="D223" s="70" t="s">
        <v>953</v>
      </c>
      <c r="E223" s="71">
        <v>2301</v>
      </c>
      <c r="F223" s="72" t="s">
        <v>958</v>
      </c>
      <c r="G223" s="70" t="s">
        <v>949</v>
      </c>
      <c r="H223" s="72" t="s">
        <v>955</v>
      </c>
      <c r="I223" s="73">
        <v>2301079</v>
      </c>
      <c r="J223" s="74" t="s">
        <v>240</v>
      </c>
      <c r="K223" s="70" t="s">
        <v>956</v>
      </c>
      <c r="L223" s="75">
        <v>230107900</v>
      </c>
      <c r="M223" s="76">
        <v>2021680810056</v>
      </c>
      <c r="N223" s="72" t="s">
        <v>959</v>
      </c>
      <c r="O223" s="77">
        <v>1</v>
      </c>
      <c r="P223" s="67">
        <v>60000000</v>
      </c>
      <c r="Q223" s="68">
        <v>0</v>
      </c>
      <c r="R223" s="68">
        <v>0</v>
      </c>
      <c r="S223" s="68">
        <v>0</v>
      </c>
      <c r="T223" s="68">
        <v>0</v>
      </c>
      <c r="U223" s="68">
        <v>0</v>
      </c>
      <c r="V223" s="68">
        <v>0</v>
      </c>
      <c r="W223" s="68">
        <v>0</v>
      </c>
      <c r="X223" s="68">
        <v>0</v>
      </c>
      <c r="Y223" s="68">
        <v>0</v>
      </c>
      <c r="Z223" s="68">
        <v>0</v>
      </c>
      <c r="AA223" s="68">
        <v>0</v>
      </c>
      <c r="AB223" s="68">
        <v>0</v>
      </c>
      <c r="AC223" s="68">
        <v>0</v>
      </c>
      <c r="AD223" s="68">
        <v>0</v>
      </c>
      <c r="AE223" s="90">
        <f>+SUM('POAI 2022 - RANGO'!$P223:$AD223)</f>
        <v>60000000</v>
      </c>
    </row>
    <row r="224" spans="1:31" ht="63.5" thickBot="1" x14ac:dyDescent="0.4">
      <c r="A224" s="89" t="s">
        <v>237</v>
      </c>
      <c r="B224" s="69">
        <v>23</v>
      </c>
      <c r="C224" s="70" t="s">
        <v>238</v>
      </c>
      <c r="D224" s="70" t="s">
        <v>947</v>
      </c>
      <c r="E224" s="71">
        <v>2302</v>
      </c>
      <c r="F224" s="72" t="s">
        <v>960</v>
      </c>
      <c r="G224" s="70" t="s">
        <v>949</v>
      </c>
      <c r="H224" s="72" t="s">
        <v>961</v>
      </c>
      <c r="I224" s="73">
        <v>2302059</v>
      </c>
      <c r="J224" s="74" t="s">
        <v>241</v>
      </c>
      <c r="K224" s="70" t="s">
        <v>962</v>
      </c>
      <c r="L224" s="75">
        <v>230205901</v>
      </c>
      <c r="M224" s="76" t="s">
        <v>706</v>
      </c>
      <c r="N224" s="72" t="s">
        <v>963</v>
      </c>
      <c r="O224" s="77">
        <v>4</v>
      </c>
      <c r="P224" s="67">
        <v>8000000</v>
      </c>
      <c r="Q224" s="68">
        <v>0</v>
      </c>
      <c r="R224" s="68">
        <v>0</v>
      </c>
      <c r="S224" s="68">
        <v>0</v>
      </c>
      <c r="T224" s="68">
        <v>0</v>
      </c>
      <c r="U224" s="68">
        <v>0</v>
      </c>
      <c r="V224" s="68">
        <v>0</v>
      </c>
      <c r="W224" s="68">
        <v>0</v>
      </c>
      <c r="X224" s="68">
        <v>0</v>
      </c>
      <c r="Y224" s="68">
        <v>0</v>
      </c>
      <c r="Z224" s="68">
        <v>0</v>
      </c>
      <c r="AA224" s="68">
        <v>0</v>
      </c>
      <c r="AB224" s="68">
        <v>0</v>
      </c>
      <c r="AC224" s="68">
        <v>0</v>
      </c>
      <c r="AD224" s="68">
        <v>0</v>
      </c>
      <c r="AE224" s="90">
        <f>+SUM('POAI 2022 - RANGO'!$P224:$AD224)</f>
        <v>8000000</v>
      </c>
    </row>
    <row r="225" spans="1:31" ht="63.5" thickBot="1" x14ac:dyDescent="0.4">
      <c r="A225" s="89" t="s">
        <v>237</v>
      </c>
      <c r="B225" s="69">
        <v>23</v>
      </c>
      <c r="C225" s="70" t="s">
        <v>238</v>
      </c>
      <c r="D225" s="70" t="s">
        <v>947</v>
      </c>
      <c r="E225" s="71">
        <v>2302</v>
      </c>
      <c r="F225" s="72" t="s">
        <v>964</v>
      </c>
      <c r="G225" s="70" t="s">
        <v>949</v>
      </c>
      <c r="H225" s="72" t="s">
        <v>950</v>
      </c>
      <c r="I225" s="73">
        <v>2302024</v>
      </c>
      <c r="J225" s="74" t="s">
        <v>242</v>
      </c>
      <c r="K225" s="70" t="s">
        <v>951</v>
      </c>
      <c r="L225" s="75">
        <v>230202400</v>
      </c>
      <c r="M225" s="76">
        <v>2020680810081</v>
      </c>
      <c r="N225" s="72" t="s">
        <v>965</v>
      </c>
      <c r="O225" s="77">
        <v>1</v>
      </c>
      <c r="P225" s="67">
        <v>1249700000</v>
      </c>
      <c r="Q225" s="68">
        <v>0</v>
      </c>
      <c r="R225" s="68">
        <v>0</v>
      </c>
      <c r="S225" s="68">
        <v>0</v>
      </c>
      <c r="T225" s="68">
        <v>0</v>
      </c>
      <c r="U225" s="68">
        <v>0</v>
      </c>
      <c r="V225" s="68">
        <v>0</v>
      </c>
      <c r="W225" s="68">
        <v>0</v>
      </c>
      <c r="X225" s="68">
        <v>0</v>
      </c>
      <c r="Y225" s="68">
        <v>0</v>
      </c>
      <c r="Z225" s="68">
        <v>0</v>
      </c>
      <c r="AA225" s="68">
        <v>0</v>
      </c>
      <c r="AB225" s="68">
        <v>0</v>
      </c>
      <c r="AC225" s="68">
        <v>0</v>
      </c>
      <c r="AD225" s="68">
        <v>0</v>
      </c>
      <c r="AE225" s="90">
        <f>+SUM('POAI 2022 - RANGO'!$P225:$AD225)</f>
        <v>1249700000</v>
      </c>
    </row>
    <row r="226" spans="1:31" ht="42.5" thickBot="1" x14ac:dyDescent="0.4">
      <c r="A226" s="89" t="s">
        <v>283</v>
      </c>
      <c r="B226" s="69">
        <v>39</v>
      </c>
      <c r="C226" s="70" t="s">
        <v>284</v>
      </c>
      <c r="D226" s="70" t="s">
        <v>920</v>
      </c>
      <c r="E226" s="71">
        <v>3903</v>
      </c>
      <c r="F226" s="72" t="s">
        <v>916</v>
      </c>
      <c r="G226" s="70" t="s">
        <v>949</v>
      </c>
      <c r="H226" s="72" t="s">
        <v>921</v>
      </c>
      <c r="I226" s="73">
        <v>3903005</v>
      </c>
      <c r="J226" s="74" t="s">
        <v>287</v>
      </c>
      <c r="K226" s="70" t="s">
        <v>922</v>
      </c>
      <c r="L226" s="75">
        <v>390300510</v>
      </c>
      <c r="M226" s="76" t="s">
        <v>706</v>
      </c>
      <c r="N226" s="72" t="s">
        <v>966</v>
      </c>
      <c r="O226" s="77">
        <v>1</v>
      </c>
      <c r="P226" s="67">
        <v>0</v>
      </c>
      <c r="Q226" s="68">
        <v>0</v>
      </c>
      <c r="R226" s="68">
        <v>0</v>
      </c>
      <c r="S226" s="68">
        <v>0</v>
      </c>
      <c r="T226" s="68">
        <v>0</v>
      </c>
      <c r="U226" s="68">
        <v>0</v>
      </c>
      <c r="V226" s="68">
        <v>0</v>
      </c>
      <c r="W226" s="68">
        <v>0</v>
      </c>
      <c r="X226" s="68">
        <v>0</v>
      </c>
      <c r="Y226" s="68">
        <v>0</v>
      </c>
      <c r="Z226" s="68">
        <v>0</v>
      </c>
      <c r="AA226" s="68">
        <v>0</v>
      </c>
      <c r="AB226" s="68">
        <v>0</v>
      </c>
      <c r="AC226" s="68">
        <v>0</v>
      </c>
      <c r="AD226" s="68">
        <v>0</v>
      </c>
      <c r="AE226" s="90">
        <f>+SUM('POAI 2022 - RANGO'!$P226:$AD226)</f>
        <v>0</v>
      </c>
    </row>
    <row r="227" spans="1:31" ht="32" thickBot="1" x14ac:dyDescent="0.4">
      <c r="A227" s="89" t="s">
        <v>291</v>
      </c>
      <c r="B227" s="69">
        <v>45</v>
      </c>
      <c r="C227" s="70" t="s">
        <v>323</v>
      </c>
      <c r="D227" s="70" t="s">
        <v>967</v>
      </c>
      <c r="E227" s="71">
        <v>4502</v>
      </c>
      <c r="F227" s="72" t="s">
        <v>968</v>
      </c>
      <c r="G227" s="70" t="s">
        <v>949</v>
      </c>
      <c r="H227" s="72" t="s">
        <v>969</v>
      </c>
      <c r="I227" s="73">
        <v>4502001</v>
      </c>
      <c r="J227" s="74" t="s">
        <v>970</v>
      </c>
      <c r="K227" s="70" t="s">
        <v>971</v>
      </c>
      <c r="L227" s="75">
        <v>450200113</v>
      </c>
      <c r="M227" s="76">
        <v>2020680810092</v>
      </c>
      <c r="N227" s="72" t="s">
        <v>972</v>
      </c>
      <c r="O227" s="77">
        <v>1</v>
      </c>
      <c r="P227" s="67">
        <v>66000000</v>
      </c>
      <c r="Q227" s="68">
        <v>0</v>
      </c>
      <c r="R227" s="68">
        <v>0</v>
      </c>
      <c r="S227" s="68">
        <v>0</v>
      </c>
      <c r="T227" s="68">
        <v>0</v>
      </c>
      <c r="U227" s="68">
        <v>0</v>
      </c>
      <c r="V227" s="68">
        <v>0</v>
      </c>
      <c r="W227" s="68">
        <v>0</v>
      </c>
      <c r="X227" s="68">
        <v>0</v>
      </c>
      <c r="Y227" s="68">
        <v>0</v>
      </c>
      <c r="Z227" s="68">
        <v>0</v>
      </c>
      <c r="AA227" s="68">
        <v>0</v>
      </c>
      <c r="AB227" s="68">
        <v>0</v>
      </c>
      <c r="AC227" s="68">
        <v>0</v>
      </c>
      <c r="AD227" s="68">
        <v>0</v>
      </c>
      <c r="AE227" s="90">
        <f>+SUM('POAI 2022 - RANGO'!$P227:$AD227)</f>
        <v>66000000</v>
      </c>
    </row>
    <row r="228" spans="1:31" ht="63.5" thickBot="1" x14ac:dyDescent="0.4">
      <c r="A228" s="89" t="s">
        <v>973</v>
      </c>
      <c r="B228" s="69">
        <v>32</v>
      </c>
      <c r="C228" s="70" t="s">
        <v>974</v>
      </c>
      <c r="D228" s="70" t="s">
        <v>975</v>
      </c>
      <c r="E228" s="71">
        <v>3202</v>
      </c>
      <c r="F228" s="72" t="s">
        <v>976</v>
      </c>
      <c r="G228" s="70" t="s">
        <v>977</v>
      </c>
      <c r="H228" s="72" t="s">
        <v>978</v>
      </c>
      <c r="I228" s="73">
        <v>3203034</v>
      </c>
      <c r="J228" s="74" t="s">
        <v>979</v>
      </c>
      <c r="K228" s="70" t="s">
        <v>980</v>
      </c>
      <c r="L228" s="75">
        <v>320303400</v>
      </c>
      <c r="M228" s="76">
        <v>2020680810178</v>
      </c>
      <c r="N228" s="72" t="s">
        <v>981</v>
      </c>
      <c r="O228" s="77">
        <v>1</v>
      </c>
      <c r="P228" s="67">
        <v>50000000</v>
      </c>
      <c r="Q228" s="68">
        <v>0</v>
      </c>
      <c r="R228" s="68">
        <v>0</v>
      </c>
      <c r="S228" s="68">
        <v>0</v>
      </c>
      <c r="T228" s="68">
        <v>0</v>
      </c>
      <c r="U228" s="68">
        <v>0</v>
      </c>
      <c r="V228" s="68">
        <v>0</v>
      </c>
      <c r="W228" s="68">
        <v>0</v>
      </c>
      <c r="X228" s="68">
        <v>0</v>
      </c>
      <c r="Y228" s="68">
        <v>0</v>
      </c>
      <c r="Z228" s="68">
        <v>0</v>
      </c>
      <c r="AA228" s="68">
        <v>0</v>
      </c>
      <c r="AB228" s="68">
        <v>0</v>
      </c>
      <c r="AC228" s="68">
        <v>0</v>
      </c>
      <c r="AD228" s="68">
        <v>0</v>
      </c>
      <c r="AE228" s="90">
        <f>+SUM('POAI 2022 - RANGO'!$P228:$AD228)</f>
        <v>50000000</v>
      </c>
    </row>
    <row r="229" spans="1:31" ht="32" thickBot="1" x14ac:dyDescent="0.4">
      <c r="A229" s="89" t="s">
        <v>973</v>
      </c>
      <c r="B229" s="69">
        <v>32</v>
      </c>
      <c r="C229" s="70" t="s">
        <v>974</v>
      </c>
      <c r="D229" s="70" t="s">
        <v>975</v>
      </c>
      <c r="E229" s="71">
        <v>3202</v>
      </c>
      <c r="F229" s="72" t="s">
        <v>976</v>
      </c>
      <c r="G229" s="70" t="s">
        <v>977</v>
      </c>
      <c r="H229" s="72" t="s">
        <v>982</v>
      </c>
      <c r="I229" s="73">
        <v>3203034</v>
      </c>
      <c r="J229" s="74" t="s">
        <v>979</v>
      </c>
      <c r="K229" s="70" t="s">
        <v>980</v>
      </c>
      <c r="L229" s="75">
        <v>320303400</v>
      </c>
      <c r="M229" s="76">
        <v>2020680810178</v>
      </c>
      <c r="N229" s="72" t="s">
        <v>983</v>
      </c>
      <c r="O229" s="77">
        <v>1</v>
      </c>
      <c r="P229" s="67">
        <v>0</v>
      </c>
      <c r="Q229" s="68">
        <v>0</v>
      </c>
      <c r="R229" s="68">
        <v>0</v>
      </c>
      <c r="S229" s="68">
        <v>0</v>
      </c>
      <c r="T229" s="68">
        <v>0</v>
      </c>
      <c r="U229" s="68">
        <v>0</v>
      </c>
      <c r="V229" s="68">
        <v>0</v>
      </c>
      <c r="W229" s="68">
        <v>0</v>
      </c>
      <c r="X229" s="68">
        <v>0</v>
      </c>
      <c r="Y229" s="68">
        <v>0</v>
      </c>
      <c r="Z229" s="68">
        <v>0</v>
      </c>
      <c r="AA229" s="68">
        <v>0</v>
      </c>
      <c r="AB229" s="68">
        <v>0</v>
      </c>
      <c r="AC229" s="68">
        <v>0</v>
      </c>
      <c r="AD229" s="68">
        <v>0</v>
      </c>
      <c r="AE229" s="90">
        <f>+SUM('POAI 2022 - RANGO'!$P229:$AD229)</f>
        <v>0</v>
      </c>
    </row>
    <row r="230" spans="1:31" ht="32" thickBot="1" x14ac:dyDescent="0.4">
      <c r="A230" s="89" t="s">
        <v>973</v>
      </c>
      <c r="B230" s="69">
        <v>32</v>
      </c>
      <c r="C230" s="70" t="s">
        <v>974</v>
      </c>
      <c r="D230" s="70" t="s">
        <v>975</v>
      </c>
      <c r="E230" s="71">
        <v>3202</v>
      </c>
      <c r="F230" s="72" t="s">
        <v>984</v>
      </c>
      <c r="G230" s="70" t="s">
        <v>977</v>
      </c>
      <c r="H230" s="72" t="s">
        <v>985</v>
      </c>
      <c r="I230" s="73" t="s">
        <v>986</v>
      </c>
      <c r="J230" s="74" t="s">
        <v>245</v>
      </c>
      <c r="K230" s="70" t="s">
        <v>987</v>
      </c>
      <c r="L230" s="75">
        <v>320100800</v>
      </c>
      <c r="M230" s="76">
        <v>202068081077</v>
      </c>
      <c r="N230" s="72" t="s">
        <v>988</v>
      </c>
      <c r="O230" s="77">
        <v>1</v>
      </c>
      <c r="P230" s="67">
        <v>200000000</v>
      </c>
      <c r="Q230" s="68">
        <v>0</v>
      </c>
      <c r="R230" s="68">
        <v>0</v>
      </c>
      <c r="S230" s="68">
        <v>0</v>
      </c>
      <c r="T230" s="68">
        <v>0</v>
      </c>
      <c r="U230" s="68">
        <v>0</v>
      </c>
      <c r="V230" s="68">
        <v>0</v>
      </c>
      <c r="W230" s="68">
        <v>0</v>
      </c>
      <c r="X230" s="68">
        <v>0</v>
      </c>
      <c r="Y230" s="68">
        <v>0</v>
      </c>
      <c r="Z230" s="68">
        <v>0</v>
      </c>
      <c r="AA230" s="68">
        <v>0</v>
      </c>
      <c r="AB230" s="68">
        <v>0</v>
      </c>
      <c r="AC230" s="68">
        <v>0</v>
      </c>
      <c r="AD230" s="68">
        <v>0</v>
      </c>
      <c r="AE230" s="90">
        <f>+SUM('POAI 2022 - RANGO'!$P230:$AD230)</f>
        <v>200000000</v>
      </c>
    </row>
    <row r="231" spans="1:31" ht="42.5" thickBot="1" x14ac:dyDescent="0.4">
      <c r="A231" s="89" t="s">
        <v>973</v>
      </c>
      <c r="B231" s="69">
        <v>32</v>
      </c>
      <c r="C231" s="70" t="s">
        <v>974</v>
      </c>
      <c r="D231" s="70" t="s">
        <v>975</v>
      </c>
      <c r="E231" s="71">
        <v>3202</v>
      </c>
      <c r="F231" s="72" t="s">
        <v>984</v>
      </c>
      <c r="G231" s="70" t="s">
        <v>977</v>
      </c>
      <c r="H231" s="72" t="s">
        <v>989</v>
      </c>
      <c r="I231" s="73">
        <v>3206011</v>
      </c>
      <c r="J231" s="74" t="s">
        <v>245</v>
      </c>
      <c r="K231" s="70" t="s">
        <v>990</v>
      </c>
      <c r="L231" s="75">
        <v>320601100</v>
      </c>
      <c r="M231" s="76">
        <v>202068081077</v>
      </c>
      <c r="N231" s="72" t="s">
        <v>991</v>
      </c>
      <c r="O231" s="77">
        <v>1</v>
      </c>
      <c r="P231" s="67">
        <v>0</v>
      </c>
      <c r="Q231" s="68">
        <v>0</v>
      </c>
      <c r="R231" s="68">
        <v>0</v>
      </c>
      <c r="S231" s="68">
        <v>0</v>
      </c>
      <c r="T231" s="68">
        <v>0</v>
      </c>
      <c r="U231" s="68">
        <v>0</v>
      </c>
      <c r="V231" s="68">
        <v>0</v>
      </c>
      <c r="W231" s="68">
        <v>0</v>
      </c>
      <c r="X231" s="68">
        <v>0</v>
      </c>
      <c r="Y231" s="68">
        <v>0</v>
      </c>
      <c r="Z231" s="68">
        <v>0</v>
      </c>
      <c r="AA231" s="68">
        <v>0</v>
      </c>
      <c r="AB231" s="68">
        <v>0</v>
      </c>
      <c r="AC231" s="68">
        <v>0</v>
      </c>
      <c r="AD231" s="68">
        <v>0</v>
      </c>
      <c r="AE231" s="90">
        <f>+SUM('POAI 2022 - RANGO'!$P231:$AD231)</f>
        <v>0</v>
      </c>
    </row>
    <row r="232" spans="1:31" ht="42.5" thickBot="1" x14ac:dyDescent="0.4">
      <c r="A232" s="89" t="s">
        <v>973</v>
      </c>
      <c r="B232" s="69">
        <v>32</v>
      </c>
      <c r="C232" s="70" t="s">
        <v>974</v>
      </c>
      <c r="D232" s="70" t="s">
        <v>975</v>
      </c>
      <c r="E232" s="71">
        <v>3202</v>
      </c>
      <c r="F232" s="72" t="s">
        <v>992</v>
      </c>
      <c r="G232" s="70" t="s">
        <v>977</v>
      </c>
      <c r="H232" s="72" t="s">
        <v>993</v>
      </c>
      <c r="I232" s="73">
        <v>3201001</v>
      </c>
      <c r="J232" s="74" t="s">
        <v>246</v>
      </c>
      <c r="K232" s="70" t="s">
        <v>994</v>
      </c>
      <c r="L232" s="75">
        <v>320100100</v>
      </c>
      <c r="M232" s="76">
        <v>2020680810187</v>
      </c>
      <c r="N232" s="72" t="s">
        <v>995</v>
      </c>
      <c r="O232" s="77">
        <v>1</v>
      </c>
      <c r="P232" s="67">
        <v>55000000</v>
      </c>
      <c r="Q232" s="68">
        <v>0</v>
      </c>
      <c r="R232" s="68">
        <v>0</v>
      </c>
      <c r="S232" s="68">
        <v>0</v>
      </c>
      <c r="T232" s="68">
        <v>0</v>
      </c>
      <c r="U232" s="68">
        <v>0</v>
      </c>
      <c r="V232" s="68">
        <v>0</v>
      </c>
      <c r="W232" s="68">
        <v>0</v>
      </c>
      <c r="X232" s="68">
        <v>0</v>
      </c>
      <c r="Y232" s="68">
        <v>0</v>
      </c>
      <c r="Z232" s="68">
        <v>0</v>
      </c>
      <c r="AA232" s="68">
        <v>0</v>
      </c>
      <c r="AB232" s="68">
        <v>0</v>
      </c>
      <c r="AC232" s="68">
        <v>0</v>
      </c>
      <c r="AD232" s="68">
        <v>0</v>
      </c>
      <c r="AE232" s="90">
        <f>+SUM('POAI 2022 - RANGO'!$P232:$AD232)</f>
        <v>55000000</v>
      </c>
    </row>
    <row r="233" spans="1:31" ht="32" thickBot="1" x14ac:dyDescent="0.4">
      <c r="A233" s="89" t="s">
        <v>973</v>
      </c>
      <c r="B233" s="69">
        <v>32</v>
      </c>
      <c r="C233" s="70" t="s">
        <v>974</v>
      </c>
      <c r="D233" s="70" t="s">
        <v>975</v>
      </c>
      <c r="E233" s="71">
        <v>3202</v>
      </c>
      <c r="F233" s="72" t="s">
        <v>996</v>
      </c>
      <c r="G233" s="70" t="s">
        <v>977</v>
      </c>
      <c r="H233" s="72" t="s">
        <v>997</v>
      </c>
      <c r="I233" s="73">
        <v>3202041</v>
      </c>
      <c r="J233" s="74" t="s">
        <v>998</v>
      </c>
      <c r="K233" s="70" t="s">
        <v>999</v>
      </c>
      <c r="L233" s="75">
        <v>320204100</v>
      </c>
      <c r="M233" s="76">
        <v>2021680810037</v>
      </c>
      <c r="N233" s="72" t="s">
        <v>1000</v>
      </c>
      <c r="O233" s="77">
        <v>1</v>
      </c>
      <c r="P233" s="67">
        <v>0</v>
      </c>
      <c r="Q233" s="68">
        <v>0</v>
      </c>
      <c r="R233" s="68">
        <v>0</v>
      </c>
      <c r="S233" s="68">
        <v>0</v>
      </c>
      <c r="T233" s="68">
        <v>0</v>
      </c>
      <c r="U233" s="68">
        <v>0</v>
      </c>
      <c r="V233" s="68">
        <v>0</v>
      </c>
      <c r="W233" s="68">
        <v>0</v>
      </c>
      <c r="X233" s="68">
        <v>0</v>
      </c>
      <c r="Y233" s="68">
        <v>0</v>
      </c>
      <c r="Z233" s="68">
        <v>0</v>
      </c>
      <c r="AA233" s="68">
        <v>0</v>
      </c>
      <c r="AB233" s="68">
        <v>0</v>
      </c>
      <c r="AC233" s="68">
        <v>0</v>
      </c>
      <c r="AD233" s="68">
        <v>0</v>
      </c>
      <c r="AE233" s="90">
        <f>+SUM('POAI 2022 - RANGO'!$P233:$AD233)</f>
        <v>0</v>
      </c>
    </row>
    <row r="234" spans="1:31" ht="42.5" thickBot="1" x14ac:dyDescent="0.4">
      <c r="A234" s="89" t="s">
        <v>973</v>
      </c>
      <c r="B234" s="69">
        <v>32</v>
      </c>
      <c r="C234" s="70" t="s">
        <v>974</v>
      </c>
      <c r="D234" s="70" t="s">
        <v>975</v>
      </c>
      <c r="E234" s="71">
        <v>3202</v>
      </c>
      <c r="F234" s="72" t="s">
        <v>996</v>
      </c>
      <c r="G234" s="70" t="s">
        <v>977</v>
      </c>
      <c r="H234" s="72" t="s">
        <v>1001</v>
      </c>
      <c r="I234" s="73">
        <v>3202034</v>
      </c>
      <c r="J234" s="74" t="s">
        <v>998</v>
      </c>
      <c r="K234" s="70" t="s">
        <v>1001</v>
      </c>
      <c r="L234" s="75">
        <v>320203400</v>
      </c>
      <c r="M234" s="76">
        <v>2020680810189</v>
      </c>
      <c r="N234" s="72" t="s">
        <v>1002</v>
      </c>
      <c r="O234" s="77">
        <v>1</v>
      </c>
      <c r="P234" s="67">
        <v>120000000</v>
      </c>
      <c r="Q234" s="68">
        <v>0</v>
      </c>
      <c r="R234" s="68">
        <v>0</v>
      </c>
      <c r="S234" s="68">
        <v>0</v>
      </c>
      <c r="T234" s="68">
        <v>0</v>
      </c>
      <c r="U234" s="68">
        <v>0</v>
      </c>
      <c r="V234" s="68">
        <v>0</v>
      </c>
      <c r="W234" s="68">
        <v>0</v>
      </c>
      <c r="X234" s="68">
        <v>0</v>
      </c>
      <c r="Y234" s="68">
        <v>0</v>
      </c>
      <c r="Z234" s="68">
        <v>0</v>
      </c>
      <c r="AA234" s="68">
        <v>0</v>
      </c>
      <c r="AB234" s="68">
        <v>0</v>
      </c>
      <c r="AC234" s="68">
        <v>0</v>
      </c>
      <c r="AD234" s="68">
        <v>0</v>
      </c>
      <c r="AE234" s="90">
        <f>+SUM('POAI 2022 - RANGO'!$P234:$AD234)</f>
        <v>120000000</v>
      </c>
    </row>
    <row r="235" spans="1:31" ht="63.5" thickBot="1" x14ac:dyDescent="0.4">
      <c r="A235" s="89" t="s">
        <v>973</v>
      </c>
      <c r="B235" s="69">
        <v>32</v>
      </c>
      <c r="C235" s="70" t="s">
        <v>974</v>
      </c>
      <c r="D235" s="70" t="s">
        <v>975</v>
      </c>
      <c r="E235" s="71">
        <v>3202</v>
      </c>
      <c r="F235" s="72" t="s">
        <v>1003</v>
      </c>
      <c r="G235" s="70" t="s">
        <v>977</v>
      </c>
      <c r="H235" s="72" t="s">
        <v>1004</v>
      </c>
      <c r="I235" s="73">
        <v>3208006</v>
      </c>
      <c r="J235" s="74" t="s">
        <v>248</v>
      </c>
      <c r="K235" s="70" t="s">
        <v>1005</v>
      </c>
      <c r="L235" s="75">
        <v>320800600</v>
      </c>
      <c r="M235" s="76">
        <v>2020680810182</v>
      </c>
      <c r="N235" s="72" t="s">
        <v>1006</v>
      </c>
      <c r="O235" s="77">
        <v>1</v>
      </c>
      <c r="P235" s="67">
        <v>117733838.00999999</v>
      </c>
      <c r="Q235" s="68">
        <v>0</v>
      </c>
      <c r="R235" s="68">
        <v>0</v>
      </c>
      <c r="S235" s="68">
        <v>0</v>
      </c>
      <c r="T235" s="68">
        <v>0</v>
      </c>
      <c r="U235" s="68">
        <v>0</v>
      </c>
      <c r="V235" s="68">
        <v>0</v>
      </c>
      <c r="W235" s="68">
        <v>0</v>
      </c>
      <c r="X235" s="68">
        <v>0</v>
      </c>
      <c r="Y235" s="68">
        <v>0</v>
      </c>
      <c r="Z235" s="68">
        <v>0</v>
      </c>
      <c r="AA235" s="68">
        <v>0</v>
      </c>
      <c r="AB235" s="68">
        <v>0</v>
      </c>
      <c r="AC235" s="68">
        <v>0</v>
      </c>
      <c r="AD235" s="68">
        <v>0</v>
      </c>
      <c r="AE235" s="90">
        <f>+SUM('POAI 2022 - RANGO'!$P235:$AD235)</f>
        <v>117733838.00999999</v>
      </c>
    </row>
    <row r="236" spans="1:31" ht="63.5" thickBot="1" x14ac:dyDescent="0.4">
      <c r="A236" s="89" t="s">
        <v>973</v>
      </c>
      <c r="B236" s="69">
        <v>32</v>
      </c>
      <c r="C236" s="70" t="s">
        <v>974</v>
      </c>
      <c r="D236" s="70" t="s">
        <v>975</v>
      </c>
      <c r="E236" s="71">
        <v>3202</v>
      </c>
      <c r="F236" s="72" t="s">
        <v>1003</v>
      </c>
      <c r="G236" s="70" t="s">
        <v>977</v>
      </c>
      <c r="H236" s="72" t="s">
        <v>1004</v>
      </c>
      <c r="I236" s="73">
        <v>3208006</v>
      </c>
      <c r="J236" s="74" t="s">
        <v>248</v>
      </c>
      <c r="K236" s="70" t="s">
        <v>1005</v>
      </c>
      <c r="L236" s="75">
        <v>320800600</v>
      </c>
      <c r="M236" s="76">
        <v>2020680810182</v>
      </c>
      <c r="N236" s="72" t="s">
        <v>1007</v>
      </c>
      <c r="O236" s="77">
        <v>1</v>
      </c>
      <c r="P236" s="67">
        <v>50000000</v>
      </c>
      <c r="Q236" s="68">
        <v>0</v>
      </c>
      <c r="R236" s="68">
        <v>0</v>
      </c>
      <c r="S236" s="68">
        <v>0</v>
      </c>
      <c r="T236" s="68">
        <v>0</v>
      </c>
      <c r="U236" s="68">
        <v>0</v>
      </c>
      <c r="V236" s="68">
        <v>0</v>
      </c>
      <c r="W236" s="68">
        <v>0</v>
      </c>
      <c r="X236" s="68">
        <v>0</v>
      </c>
      <c r="Y236" s="68">
        <v>0</v>
      </c>
      <c r="Z236" s="68">
        <v>0</v>
      </c>
      <c r="AA236" s="68">
        <v>0</v>
      </c>
      <c r="AB236" s="68">
        <v>0</v>
      </c>
      <c r="AC236" s="68">
        <v>0</v>
      </c>
      <c r="AD236" s="68">
        <v>0</v>
      </c>
      <c r="AE236" s="90">
        <f>+SUM('POAI 2022 - RANGO'!$P236:$AD236)</f>
        <v>50000000</v>
      </c>
    </row>
    <row r="237" spans="1:31" ht="53" thickBot="1" x14ac:dyDescent="0.4">
      <c r="A237" s="89" t="s">
        <v>973</v>
      </c>
      <c r="B237" s="69">
        <v>32</v>
      </c>
      <c r="C237" s="70" t="s">
        <v>974</v>
      </c>
      <c r="D237" s="70" t="s">
        <v>975</v>
      </c>
      <c r="E237" s="71">
        <v>3202</v>
      </c>
      <c r="F237" s="72" t="s">
        <v>1008</v>
      </c>
      <c r="G237" s="70" t="s">
        <v>977</v>
      </c>
      <c r="H237" s="72" t="s">
        <v>1009</v>
      </c>
      <c r="I237" s="73">
        <v>3206007</v>
      </c>
      <c r="J237" s="74" t="s">
        <v>249</v>
      </c>
      <c r="K237" s="70" t="s">
        <v>1010</v>
      </c>
      <c r="L237" s="75">
        <v>320600703</v>
      </c>
      <c r="M237" s="76">
        <v>2020680810185</v>
      </c>
      <c r="N237" s="72" t="s">
        <v>1011</v>
      </c>
      <c r="O237" s="77">
        <v>1</v>
      </c>
      <c r="P237" s="67">
        <v>100000000</v>
      </c>
      <c r="Q237" s="68">
        <v>0</v>
      </c>
      <c r="R237" s="68">
        <v>0</v>
      </c>
      <c r="S237" s="68">
        <v>0</v>
      </c>
      <c r="T237" s="68">
        <v>0</v>
      </c>
      <c r="U237" s="68">
        <v>0</v>
      </c>
      <c r="V237" s="68">
        <v>0</v>
      </c>
      <c r="W237" s="68">
        <v>0</v>
      </c>
      <c r="X237" s="68">
        <v>0</v>
      </c>
      <c r="Y237" s="68">
        <v>0</v>
      </c>
      <c r="Z237" s="68">
        <v>0</v>
      </c>
      <c r="AA237" s="68">
        <v>0</v>
      </c>
      <c r="AB237" s="68">
        <v>0</v>
      </c>
      <c r="AC237" s="68">
        <v>0</v>
      </c>
      <c r="AD237" s="68">
        <v>0</v>
      </c>
      <c r="AE237" s="90">
        <f>+SUM('POAI 2022 - RANGO'!$P237:$AD237)</f>
        <v>100000000</v>
      </c>
    </row>
    <row r="238" spans="1:31" ht="42.5" thickBot="1" x14ac:dyDescent="0.4">
      <c r="A238" s="89" t="s">
        <v>973</v>
      </c>
      <c r="B238" s="69">
        <v>32</v>
      </c>
      <c r="C238" s="70" t="s">
        <v>974</v>
      </c>
      <c r="D238" s="70" t="s">
        <v>975</v>
      </c>
      <c r="E238" s="71">
        <v>3202</v>
      </c>
      <c r="F238" s="72" t="s">
        <v>1012</v>
      </c>
      <c r="G238" s="70" t="s">
        <v>977</v>
      </c>
      <c r="H238" s="72" t="s">
        <v>1013</v>
      </c>
      <c r="I238" s="73">
        <v>3502003</v>
      </c>
      <c r="J238" s="74" t="s">
        <v>250</v>
      </c>
      <c r="K238" s="70" t="s">
        <v>1014</v>
      </c>
      <c r="L238" s="75">
        <v>350200300</v>
      </c>
      <c r="M238" s="76">
        <v>2020680810184</v>
      </c>
      <c r="N238" s="72" t="s">
        <v>1015</v>
      </c>
      <c r="O238" s="77">
        <v>1</v>
      </c>
      <c r="P238" s="67">
        <v>100000000</v>
      </c>
      <c r="Q238" s="68">
        <v>0</v>
      </c>
      <c r="R238" s="68">
        <v>0</v>
      </c>
      <c r="S238" s="68">
        <v>0</v>
      </c>
      <c r="T238" s="68">
        <v>0</v>
      </c>
      <c r="U238" s="68">
        <v>0</v>
      </c>
      <c r="V238" s="68">
        <v>0</v>
      </c>
      <c r="W238" s="68">
        <v>0</v>
      </c>
      <c r="X238" s="68">
        <v>0</v>
      </c>
      <c r="Y238" s="68">
        <v>0</v>
      </c>
      <c r="Z238" s="68">
        <v>0</v>
      </c>
      <c r="AA238" s="68">
        <v>0</v>
      </c>
      <c r="AB238" s="68">
        <v>0</v>
      </c>
      <c r="AC238" s="68">
        <v>0</v>
      </c>
      <c r="AD238" s="68">
        <v>0</v>
      </c>
      <c r="AE238" s="90">
        <f>+SUM('POAI 2022 - RANGO'!$P238:$AD238)</f>
        <v>100000000</v>
      </c>
    </row>
    <row r="239" spans="1:31" ht="53" thickBot="1" x14ac:dyDescent="0.4">
      <c r="A239" s="89" t="s">
        <v>973</v>
      </c>
      <c r="B239" s="69">
        <v>32</v>
      </c>
      <c r="C239" s="70" t="s">
        <v>974</v>
      </c>
      <c r="D239" s="70" t="s">
        <v>975</v>
      </c>
      <c r="E239" s="71">
        <v>3202</v>
      </c>
      <c r="F239" s="72" t="s">
        <v>1016</v>
      </c>
      <c r="G239" s="70" t="s">
        <v>977</v>
      </c>
      <c r="H239" s="72" t="s">
        <v>1017</v>
      </c>
      <c r="I239" s="73" t="s">
        <v>1018</v>
      </c>
      <c r="J239" s="74" t="s">
        <v>251</v>
      </c>
      <c r="K239" s="70" t="s">
        <v>1019</v>
      </c>
      <c r="L239" s="75">
        <v>329905215</v>
      </c>
      <c r="M239" s="76">
        <v>2020680810123</v>
      </c>
      <c r="N239" s="72" t="s">
        <v>1020</v>
      </c>
      <c r="O239" s="77">
        <v>1</v>
      </c>
      <c r="P239" s="67">
        <v>827100000</v>
      </c>
      <c r="Q239" s="68">
        <v>0</v>
      </c>
      <c r="R239" s="68">
        <v>0</v>
      </c>
      <c r="S239" s="68">
        <v>0</v>
      </c>
      <c r="T239" s="68">
        <v>0</v>
      </c>
      <c r="U239" s="68">
        <v>0</v>
      </c>
      <c r="V239" s="68">
        <v>0</v>
      </c>
      <c r="W239" s="68">
        <v>0</v>
      </c>
      <c r="X239" s="68">
        <v>0</v>
      </c>
      <c r="Y239" s="68">
        <v>0</v>
      </c>
      <c r="Z239" s="68">
        <v>0</v>
      </c>
      <c r="AA239" s="68">
        <v>0</v>
      </c>
      <c r="AB239" s="68">
        <v>0</v>
      </c>
      <c r="AC239" s="68">
        <v>0</v>
      </c>
      <c r="AD239" s="68">
        <v>0</v>
      </c>
      <c r="AE239" s="90">
        <f>+SUM('POAI 2022 - RANGO'!$P239:$AD239)</f>
        <v>827100000</v>
      </c>
    </row>
    <row r="240" spans="1:31" ht="32" thickBot="1" x14ac:dyDescent="0.4">
      <c r="A240" s="89" t="s">
        <v>973</v>
      </c>
      <c r="B240" s="69">
        <v>32</v>
      </c>
      <c r="C240" s="70" t="s">
        <v>974</v>
      </c>
      <c r="D240" s="70" t="s">
        <v>975</v>
      </c>
      <c r="E240" s="71">
        <v>3202</v>
      </c>
      <c r="F240" s="72" t="s">
        <v>996</v>
      </c>
      <c r="G240" s="70" t="s">
        <v>977</v>
      </c>
      <c r="H240" s="72" t="s">
        <v>1021</v>
      </c>
      <c r="I240" s="73">
        <v>3202018</v>
      </c>
      <c r="J240" s="74" t="s">
        <v>998</v>
      </c>
      <c r="K240" s="70" t="s">
        <v>1022</v>
      </c>
      <c r="L240" s="75">
        <v>320201801</v>
      </c>
      <c r="M240" s="76">
        <v>2020680810187</v>
      </c>
      <c r="N240" s="72" t="s">
        <v>1023</v>
      </c>
      <c r="O240" s="77">
        <v>1</v>
      </c>
      <c r="P240" s="67">
        <v>1444634856</v>
      </c>
      <c r="Q240" s="68">
        <v>0</v>
      </c>
      <c r="R240" s="68">
        <v>0</v>
      </c>
      <c r="S240" s="68">
        <v>0</v>
      </c>
      <c r="T240" s="68">
        <v>0</v>
      </c>
      <c r="U240" s="68">
        <v>0</v>
      </c>
      <c r="V240" s="68">
        <v>0</v>
      </c>
      <c r="W240" s="68">
        <v>0</v>
      </c>
      <c r="X240" s="68">
        <v>0</v>
      </c>
      <c r="Y240" s="68">
        <v>0</v>
      </c>
      <c r="Z240" s="68">
        <v>0</v>
      </c>
      <c r="AA240" s="68">
        <v>0</v>
      </c>
      <c r="AB240" s="68">
        <v>0</v>
      </c>
      <c r="AC240" s="68">
        <v>0</v>
      </c>
      <c r="AD240" s="68">
        <v>0</v>
      </c>
      <c r="AE240" s="90">
        <f>+SUM('POAI 2022 - RANGO'!$P240:$AD240)</f>
        <v>1444634856</v>
      </c>
    </row>
    <row r="241" spans="1:31" ht="32" thickBot="1" x14ac:dyDescent="0.4">
      <c r="A241" s="89" t="s">
        <v>973</v>
      </c>
      <c r="B241" s="69">
        <v>32</v>
      </c>
      <c r="C241" s="70" t="s">
        <v>974</v>
      </c>
      <c r="D241" s="70" t="s">
        <v>975</v>
      </c>
      <c r="E241" s="71">
        <v>3202</v>
      </c>
      <c r="F241" s="72" t="s">
        <v>996</v>
      </c>
      <c r="G241" s="70" t="s">
        <v>977</v>
      </c>
      <c r="H241" s="72" t="s">
        <v>1024</v>
      </c>
      <c r="I241" s="73" t="s">
        <v>1025</v>
      </c>
      <c r="J241" s="74" t="s">
        <v>998</v>
      </c>
      <c r="K241" s="70" t="s">
        <v>1026</v>
      </c>
      <c r="L241" s="75">
        <v>320204400</v>
      </c>
      <c r="M241" s="76">
        <v>2020680810186</v>
      </c>
      <c r="N241" s="72" t="s">
        <v>1027</v>
      </c>
      <c r="O241" s="77">
        <v>1</v>
      </c>
      <c r="P241" s="67">
        <v>866780913.60000002</v>
      </c>
      <c r="Q241" s="68">
        <v>0</v>
      </c>
      <c r="R241" s="68">
        <v>0</v>
      </c>
      <c r="S241" s="68">
        <v>0</v>
      </c>
      <c r="T241" s="68">
        <v>0</v>
      </c>
      <c r="U241" s="68">
        <v>0</v>
      </c>
      <c r="V241" s="68">
        <v>0</v>
      </c>
      <c r="W241" s="68">
        <v>0</v>
      </c>
      <c r="X241" s="68">
        <v>0</v>
      </c>
      <c r="Y241" s="68">
        <v>0</v>
      </c>
      <c r="Z241" s="68">
        <v>0</v>
      </c>
      <c r="AA241" s="68">
        <v>0</v>
      </c>
      <c r="AB241" s="68">
        <v>0</v>
      </c>
      <c r="AC241" s="68">
        <v>0</v>
      </c>
      <c r="AD241" s="68">
        <v>0</v>
      </c>
      <c r="AE241" s="90">
        <f>+SUM('POAI 2022 - RANGO'!$P241:$AD241)</f>
        <v>866780913.60000002</v>
      </c>
    </row>
    <row r="242" spans="1:31" ht="42.5" thickBot="1" x14ac:dyDescent="0.4">
      <c r="A242" s="89" t="s">
        <v>973</v>
      </c>
      <c r="B242" s="69">
        <v>32</v>
      </c>
      <c r="C242" s="70" t="s">
        <v>974</v>
      </c>
      <c r="D242" s="70" t="s">
        <v>975</v>
      </c>
      <c r="E242" s="71">
        <v>3202</v>
      </c>
      <c r="F242" s="72" t="s">
        <v>996</v>
      </c>
      <c r="G242" s="70" t="s">
        <v>977</v>
      </c>
      <c r="H242" s="72" t="s">
        <v>1028</v>
      </c>
      <c r="I242" s="73">
        <v>3202037</v>
      </c>
      <c r="J242" s="74" t="s">
        <v>998</v>
      </c>
      <c r="K242" s="70" t="s">
        <v>1029</v>
      </c>
      <c r="L242" s="75">
        <v>320203701</v>
      </c>
      <c r="M242" s="76">
        <v>2020680810085</v>
      </c>
      <c r="N242" s="72" t="s">
        <v>1030</v>
      </c>
      <c r="O242" s="77">
        <v>1</v>
      </c>
      <c r="P242" s="67">
        <v>577853942.39999998</v>
      </c>
      <c r="Q242" s="68">
        <v>0</v>
      </c>
      <c r="R242" s="68">
        <v>0</v>
      </c>
      <c r="S242" s="68">
        <v>0</v>
      </c>
      <c r="T242" s="68">
        <v>0</v>
      </c>
      <c r="U242" s="68">
        <v>0</v>
      </c>
      <c r="V242" s="68">
        <v>0</v>
      </c>
      <c r="W242" s="68">
        <v>0</v>
      </c>
      <c r="X242" s="68">
        <v>0</v>
      </c>
      <c r="Y242" s="68">
        <v>0</v>
      </c>
      <c r="Z242" s="68">
        <v>0</v>
      </c>
      <c r="AA242" s="68">
        <v>0</v>
      </c>
      <c r="AB242" s="68">
        <v>0</v>
      </c>
      <c r="AC242" s="68">
        <v>0</v>
      </c>
      <c r="AD242" s="68">
        <v>0</v>
      </c>
      <c r="AE242" s="90">
        <f>+SUM('POAI 2022 - RANGO'!$P242:$AD242)</f>
        <v>577853942.39999998</v>
      </c>
    </row>
    <row r="243" spans="1:31" ht="42.5" thickBot="1" x14ac:dyDescent="0.4">
      <c r="A243" s="89" t="s">
        <v>973</v>
      </c>
      <c r="B243" s="69">
        <v>32</v>
      </c>
      <c r="C243" s="70" t="s">
        <v>974</v>
      </c>
      <c r="D243" s="70" t="s">
        <v>975</v>
      </c>
      <c r="E243" s="71">
        <v>3202</v>
      </c>
      <c r="F243" s="72" t="s">
        <v>1031</v>
      </c>
      <c r="G243" s="70" t="s">
        <v>977</v>
      </c>
      <c r="H243" s="72" t="s">
        <v>1032</v>
      </c>
      <c r="I243" s="73">
        <v>4003047</v>
      </c>
      <c r="J243" s="74" t="s">
        <v>247</v>
      </c>
      <c r="K243" s="70" t="s">
        <v>1033</v>
      </c>
      <c r="L243" s="75">
        <v>400304700</v>
      </c>
      <c r="M243" s="76">
        <v>2020680810192</v>
      </c>
      <c r="N243" s="72" t="s">
        <v>1034</v>
      </c>
      <c r="O243" s="77">
        <v>1</v>
      </c>
      <c r="P243" s="67">
        <v>4455508579</v>
      </c>
      <c r="Q243" s="68">
        <v>0</v>
      </c>
      <c r="R243" s="68">
        <v>0</v>
      </c>
      <c r="S243" s="68">
        <v>2556603745</v>
      </c>
      <c r="T243" s="68">
        <v>0</v>
      </c>
      <c r="U243" s="68">
        <v>0</v>
      </c>
      <c r="V243" s="68">
        <v>0</v>
      </c>
      <c r="W243" s="68">
        <v>0</v>
      </c>
      <c r="X243" s="68">
        <v>0</v>
      </c>
      <c r="Y243" s="68">
        <v>0</v>
      </c>
      <c r="Z243" s="68">
        <v>0</v>
      </c>
      <c r="AA243" s="68">
        <v>0</v>
      </c>
      <c r="AB243" s="68">
        <v>0</v>
      </c>
      <c r="AC243" s="68">
        <v>0</v>
      </c>
      <c r="AD243" s="68">
        <v>0</v>
      </c>
      <c r="AE243" s="90">
        <f>+SUM('POAI 2022 - RANGO'!$P243:$AD243)</f>
        <v>7012112324</v>
      </c>
    </row>
    <row r="244" spans="1:31" ht="53" thickBot="1" x14ac:dyDescent="0.4">
      <c r="A244" s="89" t="s">
        <v>973</v>
      </c>
      <c r="B244" s="69">
        <v>32</v>
      </c>
      <c r="C244" s="70" t="s">
        <v>974</v>
      </c>
      <c r="D244" s="70" t="s">
        <v>975</v>
      </c>
      <c r="E244" s="71">
        <v>3202</v>
      </c>
      <c r="F244" s="72" t="s">
        <v>996</v>
      </c>
      <c r="G244" s="70" t="s">
        <v>977</v>
      </c>
      <c r="H244" s="72" t="s">
        <v>1035</v>
      </c>
      <c r="I244" s="73">
        <v>3202032</v>
      </c>
      <c r="J244" s="74" t="s">
        <v>998</v>
      </c>
      <c r="K244" s="70" t="s">
        <v>1036</v>
      </c>
      <c r="L244" s="75">
        <v>320203201</v>
      </c>
      <c r="M244" s="76">
        <v>2020680810190</v>
      </c>
      <c r="N244" s="72" t="s">
        <v>1037</v>
      </c>
      <c r="O244" s="77">
        <v>1</v>
      </c>
      <c r="P244" s="67">
        <v>2189269712</v>
      </c>
      <c r="Q244" s="68">
        <v>0</v>
      </c>
      <c r="R244" s="68">
        <v>0</v>
      </c>
      <c r="S244" s="68">
        <v>0</v>
      </c>
      <c r="T244" s="68">
        <v>0</v>
      </c>
      <c r="U244" s="68">
        <v>0</v>
      </c>
      <c r="V244" s="68">
        <v>0</v>
      </c>
      <c r="W244" s="68">
        <v>0</v>
      </c>
      <c r="X244" s="68">
        <v>0</v>
      </c>
      <c r="Y244" s="68">
        <v>0</v>
      </c>
      <c r="Z244" s="68">
        <v>0</v>
      </c>
      <c r="AA244" s="68">
        <v>0</v>
      </c>
      <c r="AB244" s="68">
        <v>0</v>
      </c>
      <c r="AC244" s="68">
        <v>0</v>
      </c>
      <c r="AD244" s="68">
        <v>0</v>
      </c>
      <c r="AE244" s="90">
        <f>+SUM('POAI 2022 - RANGO'!$P244:$AD244)</f>
        <v>2189269712</v>
      </c>
    </row>
    <row r="245" spans="1:31" ht="42.5" thickBot="1" x14ac:dyDescent="0.4">
      <c r="A245" s="89" t="s">
        <v>973</v>
      </c>
      <c r="B245" s="69">
        <v>32</v>
      </c>
      <c r="C245" s="70" t="s">
        <v>974</v>
      </c>
      <c r="D245" s="70" t="s">
        <v>975</v>
      </c>
      <c r="E245" s="71">
        <v>3202</v>
      </c>
      <c r="F245" s="72" t="s">
        <v>996</v>
      </c>
      <c r="G245" s="70" t="s">
        <v>977</v>
      </c>
      <c r="H245" s="72" t="s">
        <v>1038</v>
      </c>
      <c r="I245" s="73">
        <v>3202043</v>
      </c>
      <c r="J245" s="74" t="s">
        <v>998</v>
      </c>
      <c r="K245" s="70" t="s">
        <v>1039</v>
      </c>
      <c r="L245" s="75">
        <v>320204300</v>
      </c>
      <c r="M245" s="76">
        <v>2020680810188</v>
      </c>
      <c r="N245" s="72" t="s">
        <v>1040</v>
      </c>
      <c r="O245" s="77">
        <v>1</v>
      </c>
      <c r="P245" s="67">
        <v>700000000</v>
      </c>
      <c r="Q245" s="68">
        <v>0</v>
      </c>
      <c r="R245" s="68">
        <v>0</v>
      </c>
      <c r="S245" s="68">
        <v>0</v>
      </c>
      <c r="T245" s="68">
        <v>0</v>
      </c>
      <c r="U245" s="68">
        <v>0</v>
      </c>
      <c r="V245" s="68">
        <v>0</v>
      </c>
      <c r="W245" s="68">
        <v>0</v>
      </c>
      <c r="X245" s="68">
        <v>0</v>
      </c>
      <c r="Y245" s="68">
        <v>0</v>
      </c>
      <c r="Z245" s="68">
        <v>0</v>
      </c>
      <c r="AA245" s="68">
        <v>0</v>
      </c>
      <c r="AB245" s="68">
        <v>0</v>
      </c>
      <c r="AC245" s="68">
        <v>0</v>
      </c>
      <c r="AD245" s="68">
        <v>0</v>
      </c>
      <c r="AE245" s="90">
        <f>+SUM('POAI 2022 - RANGO'!$P245:$AD245)</f>
        <v>700000000</v>
      </c>
    </row>
    <row r="246" spans="1:31" ht="32" thickBot="1" x14ac:dyDescent="0.4">
      <c r="A246" s="89" t="s">
        <v>973</v>
      </c>
      <c r="B246" s="69">
        <v>32</v>
      </c>
      <c r="C246" s="70" t="s">
        <v>974</v>
      </c>
      <c r="D246" s="70" t="s">
        <v>975</v>
      </c>
      <c r="E246" s="71">
        <v>3202</v>
      </c>
      <c r="F246" s="72" t="s">
        <v>996</v>
      </c>
      <c r="G246" s="70" t="s">
        <v>977</v>
      </c>
      <c r="H246" s="72" t="s">
        <v>1041</v>
      </c>
      <c r="I246" s="73">
        <v>3202042</v>
      </c>
      <c r="J246" s="74" t="s">
        <v>998</v>
      </c>
      <c r="K246" s="70" t="s">
        <v>1042</v>
      </c>
      <c r="L246" s="75">
        <v>320204200</v>
      </c>
      <c r="M246" s="76">
        <v>2020680810186</v>
      </c>
      <c r="N246" s="72" t="s">
        <v>1043</v>
      </c>
      <c r="O246" s="77">
        <v>1</v>
      </c>
      <c r="P246" s="67">
        <v>0</v>
      </c>
      <c r="Q246" s="68">
        <v>0</v>
      </c>
      <c r="R246" s="68">
        <v>0</v>
      </c>
      <c r="S246" s="68">
        <v>0</v>
      </c>
      <c r="T246" s="68">
        <v>0</v>
      </c>
      <c r="U246" s="68">
        <v>0</v>
      </c>
      <c r="V246" s="68">
        <v>0</v>
      </c>
      <c r="W246" s="68">
        <v>0</v>
      </c>
      <c r="X246" s="68">
        <v>0</v>
      </c>
      <c r="Y246" s="68">
        <v>0</v>
      </c>
      <c r="Z246" s="68">
        <v>0</v>
      </c>
      <c r="AA246" s="68">
        <v>0</v>
      </c>
      <c r="AB246" s="68">
        <v>0</v>
      </c>
      <c r="AC246" s="68">
        <v>0</v>
      </c>
      <c r="AD246" s="68">
        <v>441359657</v>
      </c>
      <c r="AE246" s="90">
        <f>+SUM('POAI 2022 - RANGO'!$P246:$AD246)</f>
        <v>441359657</v>
      </c>
    </row>
    <row r="247" spans="1:31" ht="42.5" thickBot="1" x14ac:dyDescent="0.4">
      <c r="A247" s="89" t="s">
        <v>973</v>
      </c>
      <c r="B247" s="69">
        <v>32</v>
      </c>
      <c r="C247" s="70" t="s">
        <v>974</v>
      </c>
      <c r="D247" s="70" t="s">
        <v>975</v>
      </c>
      <c r="E247" s="71">
        <v>3202</v>
      </c>
      <c r="F247" s="72" t="s">
        <v>1003</v>
      </c>
      <c r="G247" s="70" t="s">
        <v>977</v>
      </c>
      <c r="H247" s="72" t="s">
        <v>1044</v>
      </c>
      <c r="I247" s="73">
        <v>3208010</v>
      </c>
      <c r="J247" s="74" t="s">
        <v>248</v>
      </c>
      <c r="K247" s="70" t="s">
        <v>1045</v>
      </c>
      <c r="L247" s="75">
        <v>320801000</v>
      </c>
      <c r="M247" s="76">
        <v>2020680810182</v>
      </c>
      <c r="N247" s="72" t="s">
        <v>1007</v>
      </c>
      <c r="O247" s="77">
        <v>1</v>
      </c>
      <c r="P247" s="67">
        <v>0</v>
      </c>
      <c r="Q247" s="68">
        <v>0</v>
      </c>
      <c r="R247" s="68">
        <v>0</v>
      </c>
      <c r="S247" s="68">
        <v>0</v>
      </c>
      <c r="T247" s="68">
        <v>0</v>
      </c>
      <c r="U247" s="68">
        <v>0</v>
      </c>
      <c r="V247" s="68">
        <v>0</v>
      </c>
      <c r="W247" s="68">
        <v>0</v>
      </c>
      <c r="X247" s="68">
        <v>0</v>
      </c>
      <c r="Y247" s="68">
        <v>0</v>
      </c>
      <c r="Z247" s="68">
        <v>0</v>
      </c>
      <c r="AA247" s="68">
        <v>0</v>
      </c>
      <c r="AB247" s="68">
        <v>0</v>
      </c>
      <c r="AC247" s="68">
        <v>0</v>
      </c>
      <c r="AD247" s="68">
        <v>19893810</v>
      </c>
      <c r="AE247" s="90">
        <f>+SUM('POAI 2022 - RANGO'!$P247:$AD247)</f>
        <v>19893810</v>
      </c>
    </row>
    <row r="248" spans="1:31" ht="32" thickBot="1" x14ac:dyDescent="0.4">
      <c r="A248" s="89" t="s">
        <v>973</v>
      </c>
      <c r="B248" s="69">
        <v>32</v>
      </c>
      <c r="C248" s="70" t="s">
        <v>974</v>
      </c>
      <c r="D248" s="70" t="s">
        <v>975</v>
      </c>
      <c r="E248" s="71">
        <v>3202</v>
      </c>
      <c r="F248" s="72" t="s">
        <v>996</v>
      </c>
      <c r="G248" s="70" t="s">
        <v>977</v>
      </c>
      <c r="H248" s="72" t="s">
        <v>1028</v>
      </c>
      <c r="I248" s="73">
        <v>3202037</v>
      </c>
      <c r="J248" s="74" t="s">
        <v>998</v>
      </c>
      <c r="K248" s="70" t="s">
        <v>1029</v>
      </c>
      <c r="L248" s="75">
        <v>320203701</v>
      </c>
      <c r="M248" s="76">
        <v>2021680810028</v>
      </c>
      <c r="N248" s="72" t="s">
        <v>1046</v>
      </c>
      <c r="O248" s="77">
        <v>1</v>
      </c>
      <c r="P248" s="67">
        <v>0</v>
      </c>
      <c r="Q248" s="68">
        <v>0</v>
      </c>
      <c r="R248" s="68">
        <v>0</v>
      </c>
      <c r="S248" s="68">
        <v>0</v>
      </c>
      <c r="T248" s="68">
        <v>0</v>
      </c>
      <c r="U248" s="68">
        <v>0</v>
      </c>
      <c r="V248" s="68">
        <v>0</v>
      </c>
      <c r="W248" s="68">
        <v>0</v>
      </c>
      <c r="X248" s="68">
        <v>553831682</v>
      </c>
      <c r="Y248" s="68">
        <v>0</v>
      </c>
      <c r="Z248" s="68">
        <v>0</v>
      </c>
      <c r="AA248" s="68">
        <v>0</v>
      </c>
      <c r="AB248" s="68">
        <v>0</v>
      </c>
      <c r="AC248" s="68">
        <v>0</v>
      </c>
      <c r="AD248" s="68">
        <v>2243152516.8200002</v>
      </c>
      <c r="AE248" s="90">
        <f>+SUM('POAI 2022 - RANGO'!$P248:$AD248)</f>
        <v>2796984198.8200002</v>
      </c>
    </row>
    <row r="249" spans="1:31" ht="42.5" thickBot="1" x14ac:dyDescent="0.4">
      <c r="A249" s="89" t="s">
        <v>973</v>
      </c>
      <c r="B249" s="69">
        <v>32</v>
      </c>
      <c r="C249" s="70" t="s">
        <v>974</v>
      </c>
      <c r="D249" s="70" t="s">
        <v>975</v>
      </c>
      <c r="E249" s="71">
        <v>3202</v>
      </c>
      <c r="F249" s="72" t="s">
        <v>1031</v>
      </c>
      <c r="G249" s="70" t="s">
        <v>977</v>
      </c>
      <c r="H249" s="72" t="s">
        <v>1047</v>
      </c>
      <c r="I249" s="73">
        <v>4003022</v>
      </c>
      <c r="J249" s="74" t="s">
        <v>247</v>
      </c>
      <c r="K249" s="70" t="s">
        <v>1048</v>
      </c>
      <c r="L249" s="75">
        <v>400302200</v>
      </c>
      <c r="M249" s="76">
        <v>2020680810191</v>
      </c>
      <c r="N249" s="72" t="s">
        <v>1049</v>
      </c>
      <c r="O249" s="77">
        <v>1</v>
      </c>
      <c r="P249" s="67">
        <v>0</v>
      </c>
      <c r="Q249" s="68">
        <v>0</v>
      </c>
      <c r="R249" s="68">
        <v>0</v>
      </c>
      <c r="S249" s="68">
        <v>0</v>
      </c>
      <c r="T249" s="68">
        <v>0</v>
      </c>
      <c r="U249" s="68">
        <v>0</v>
      </c>
      <c r="V249" s="68">
        <v>655339293.79999995</v>
      </c>
      <c r="W249" s="68">
        <v>0</v>
      </c>
      <c r="X249" s="68">
        <v>0</v>
      </c>
      <c r="Y249" s="68">
        <v>0</v>
      </c>
      <c r="Z249" s="68">
        <v>0</v>
      </c>
      <c r="AA249" s="68">
        <v>0</v>
      </c>
      <c r="AB249" s="68">
        <v>0</v>
      </c>
      <c r="AC249" s="68">
        <v>0</v>
      </c>
      <c r="AD249" s="68">
        <v>9149168244</v>
      </c>
      <c r="AE249" s="90">
        <f>+SUM('POAI 2022 - RANGO'!$P249:$AD249)</f>
        <v>9804507537.7999992</v>
      </c>
    </row>
    <row r="250" spans="1:31" ht="74" thickBot="1" x14ac:dyDescent="0.4">
      <c r="A250" s="89" t="s">
        <v>253</v>
      </c>
      <c r="B250" s="69">
        <v>17</v>
      </c>
      <c r="C250" s="70" t="s">
        <v>254</v>
      </c>
      <c r="D250" s="70" t="s">
        <v>1050</v>
      </c>
      <c r="E250" s="71">
        <v>1708</v>
      </c>
      <c r="F250" s="72" t="s">
        <v>1051</v>
      </c>
      <c r="G250" s="70" t="s">
        <v>1052</v>
      </c>
      <c r="H250" s="72" t="s">
        <v>1053</v>
      </c>
      <c r="I250" s="73">
        <v>1708041</v>
      </c>
      <c r="J250" s="74" t="s">
        <v>1054</v>
      </c>
      <c r="K250" s="70" t="s">
        <v>1055</v>
      </c>
      <c r="L250" s="75">
        <v>170804100</v>
      </c>
      <c r="M250" s="76">
        <v>2020680810064</v>
      </c>
      <c r="N250" s="72" t="s">
        <v>1056</v>
      </c>
      <c r="O250" s="77">
        <v>1</v>
      </c>
      <c r="P250" s="67">
        <v>701800000</v>
      </c>
      <c r="Q250" s="68">
        <v>0</v>
      </c>
      <c r="R250" s="68">
        <v>0</v>
      </c>
      <c r="S250" s="68">
        <v>0</v>
      </c>
      <c r="T250" s="68">
        <v>0</v>
      </c>
      <c r="U250" s="68">
        <v>0</v>
      </c>
      <c r="V250" s="68">
        <v>0</v>
      </c>
      <c r="W250" s="68">
        <v>0</v>
      </c>
      <c r="X250" s="68">
        <v>0</v>
      </c>
      <c r="Y250" s="68">
        <v>0</v>
      </c>
      <c r="Z250" s="68">
        <v>0</v>
      </c>
      <c r="AA250" s="68">
        <v>0</v>
      </c>
      <c r="AB250" s="68">
        <v>0</v>
      </c>
      <c r="AC250" s="68">
        <v>0</v>
      </c>
      <c r="AD250" s="68">
        <v>0</v>
      </c>
      <c r="AE250" s="90">
        <f>+SUM('POAI 2022 - RANGO'!$P250:$AD250)</f>
        <v>701800000</v>
      </c>
    </row>
    <row r="251" spans="1:31" ht="74" thickBot="1" x14ac:dyDescent="0.4">
      <c r="A251" s="89" t="s">
        <v>253</v>
      </c>
      <c r="B251" s="69">
        <v>17</v>
      </c>
      <c r="C251" s="70" t="s">
        <v>254</v>
      </c>
      <c r="D251" s="70" t="s">
        <v>1057</v>
      </c>
      <c r="E251" s="71">
        <v>1702</v>
      </c>
      <c r="F251" s="72" t="s">
        <v>1051</v>
      </c>
      <c r="G251" s="70" t="s">
        <v>1052</v>
      </c>
      <c r="H251" s="72" t="s">
        <v>1058</v>
      </c>
      <c r="I251" s="73">
        <v>1702038</v>
      </c>
      <c r="J251" s="74" t="s">
        <v>255</v>
      </c>
      <c r="K251" s="70" t="s">
        <v>1059</v>
      </c>
      <c r="L251" s="75">
        <v>170203800</v>
      </c>
      <c r="M251" s="76" t="s">
        <v>706</v>
      </c>
      <c r="N251" s="72" t="s">
        <v>1060</v>
      </c>
      <c r="O251" s="77">
        <v>1</v>
      </c>
      <c r="P251" s="67">
        <v>100000000</v>
      </c>
      <c r="Q251" s="68">
        <v>0</v>
      </c>
      <c r="R251" s="68">
        <v>0</v>
      </c>
      <c r="S251" s="68">
        <v>0</v>
      </c>
      <c r="T251" s="68">
        <v>0</v>
      </c>
      <c r="U251" s="68">
        <v>0</v>
      </c>
      <c r="V251" s="68">
        <v>100000000</v>
      </c>
      <c r="W251" s="68">
        <v>0</v>
      </c>
      <c r="X251" s="68">
        <v>0</v>
      </c>
      <c r="Y251" s="68">
        <v>0</v>
      </c>
      <c r="Z251" s="68">
        <v>0</v>
      </c>
      <c r="AA251" s="68">
        <v>0</v>
      </c>
      <c r="AB251" s="68">
        <v>0</v>
      </c>
      <c r="AC251" s="68">
        <v>0</v>
      </c>
      <c r="AD251" s="68">
        <v>0</v>
      </c>
      <c r="AE251" s="90">
        <f>+SUM('POAI 2022 - RANGO'!$P251:$AD251)</f>
        <v>200000000</v>
      </c>
    </row>
    <row r="252" spans="1:31" ht="74" thickBot="1" x14ac:dyDescent="0.4">
      <c r="A252" s="89" t="s">
        <v>253</v>
      </c>
      <c r="B252" s="69">
        <v>17</v>
      </c>
      <c r="C252" s="70" t="s">
        <v>254</v>
      </c>
      <c r="D252" s="70" t="s">
        <v>1057</v>
      </c>
      <c r="E252" s="71">
        <v>1702</v>
      </c>
      <c r="F252" s="72" t="s">
        <v>1051</v>
      </c>
      <c r="G252" s="70" t="s">
        <v>1052</v>
      </c>
      <c r="H252" s="72" t="s">
        <v>1061</v>
      </c>
      <c r="I252" s="73">
        <v>1702007</v>
      </c>
      <c r="J252" s="74" t="s">
        <v>256</v>
      </c>
      <c r="K252" s="70" t="s">
        <v>1062</v>
      </c>
      <c r="L252" s="75">
        <v>170200700</v>
      </c>
      <c r="M252" s="76">
        <v>2020680810093</v>
      </c>
      <c r="N252" s="72" t="s">
        <v>1063</v>
      </c>
      <c r="O252" s="77">
        <v>1</v>
      </c>
      <c r="P252" s="67">
        <v>100000000</v>
      </c>
      <c r="Q252" s="68">
        <v>0</v>
      </c>
      <c r="R252" s="68">
        <v>0</v>
      </c>
      <c r="S252" s="68">
        <v>0</v>
      </c>
      <c r="T252" s="68">
        <v>0</v>
      </c>
      <c r="U252" s="68">
        <v>0</v>
      </c>
      <c r="V252" s="68">
        <v>486000000</v>
      </c>
      <c r="W252" s="68">
        <v>0</v>
      </c>
      <c r="X252" s="68">
        <v>150000000</v>
      </c>
      <c r="Y252" s="68">
        <v>0</v>
      </c>
      <c r="Z252" s="68">
        <v>0</v>
      </c>
      <c r="AA252" s="68">
        <v>0</v>
      </c>
      <c r="AB252" s="68">
        <v>0</v>
      </c>
      <c r="AC252" s="68">
        <v>0</v>
      </c>
      <c r="AD252" s="68">
        <v>0</v>
      </c>
      <c r="AE252" s="90">
        <f>+SUM('POAI 2022 - RANGO'!$P252:$AD252)</f>
        <v>736000000</v>
      </c>
    </row>
    <row r="253" spans="1:31" ht="42.5" thickBot="1" x14ac:dyDescent="0.4">
      <c r="A253" s="89" t="s">
        <v>253</v>
      </c>
      <c r="B253" s="69">
        <v>17</v>
      </c>
      <c r="C253" s="70" t="s">
        <v>254</v>
      </c>
      <c r="D253" s="70" t="s">
        <v>1057</v>
      </c>
      <c r="E253" s="71">
        <v>1702</v>
      </c>
      <c r="F253" s="72" t="s">
        <v>1064</v>
      </c>
      <c r="G253" s="70" t="s">
        <v>1052</v>
      </c>
      <c r="H253" s="72" t="s">
        <v>1065</v>
      </c>
      <c r="I253" s="73">
        <v>1702014</v>
      </c>
      <c r="J253" s="74" t="s">
        <v>257</v>
      </c>
      <c r="K253" s="70" t="s">
        <v>1066</v>
      </c>
      <c r="L253" s="75">
        <v>170201400</v>
      </c>
      <c r="M253" s="76">
        <v>2021680810009</v>
      </c>
      <c r="N253" s="72" t="s">
        <v>1067</v>
      </c>
      <c r="O253" s="77">
        <v>400</v>
      </c>
      <c r="P253" s="67">
        <v>110000000</v>
      </c>
      <c r="Q253" s="68">
        <v>0</v>
      </c>
      <c r="R253" s="68">
        <v>0</v>
      </c>
      <c r="S253" s="68">
        <v>0</v>
      </c>
      <c r="T253" s="68">
        <v>0</v>
      </c>
      <c r="U253" s="68">
        <v>0</v>
      </c>
      <c r="V253" s="68">
        <v>14000000</v>
      </c>
      <c r="W253" s="68">
        <v>0</v>
      </c>
      <c r="X253" s="68">
        <v>0</v>
      </c>
      <c r="Y253" s="68">
        <v>0</v>
      </c>
      <c r="Z253" s="68">
        <v>0</v>
      </c>
      <c r="AA253" s="68">
        <v>0</v>
      </c>
      <c r="AB253" s="68">
        <v>0</v>
      </c>
      <c r="AC253" s="68">
        <v>0</v>
      </c>
      <c r="AD253" s="68">
        <v>0</v>
      </c>
      <c r="AE253" s="90">
        <f>+SUM('POAI 2022 - RANGO'!$P253:$AD253)</f>
        <v>124000000</v>
      </c>
    </row>
    <row r="254" spans="1:31" ht="42.5" thickBot="1" x14ac:dyDescent="0.4">
      <c r="A254" s="89" t="s">
        <v>253</v>
      </c>
      <c r="B254" s="69">
        <v>17</v>
      </c>
      <c r="C254" s="70" t="s">
        <v>254</v>
      </c>
      <c r="D254" s="70" t="s">
        <v>1057</v>
      </c>
      <c r="E254" s="71">
        <v>1702</v>
      </c>
      <c r="F254" s="72" t="s">
        <v>1064</v>
      </c>
      <c r="G254" s="70" t="s">
        <v>1052</v>
      </c>
      <c r="H254" s="72" t="s">
        <v>1068</v>
      </c>
      <c r="I254" s="73">
        <v>1704010</v>
      </c>
      <c r="J254" s="74" t="s">
        <v>1069</v>
      </c>
      <c r="K254" s="70" t="s">
        <v>1070</v>
      </c>
      <c r="L254" s="75">
        <v>170401000</v>
      </c>
      <c r="M254" s="76">
        <v>2021680810009</v>
      </c>
      <c r="N254" s="72" t="s">
        <v>1067</v>
      </c>
      <c r="O254" s="77">
        <v>1</v>
      </c>
      <c r="P254" s="67">
        <v>0</v>
      </c>
      <c r="Q254" s="68">
        <v>0</v>
      </c>
      <c r="R254" s="68">
        <v>0</v>
      </c>
      <c r="S254" s="68">
        <v>0</v>
      </c>
      <c r="T254" s="68">
        <v>0</v>
      </c>
      <c r="U254" s="68">
        <v>0</v>
      </c>
      <c r="V254" s="68">
        <v>120000000</v>
      </c>
      <c r="W254" s="68">
        <v>0</v>
      </c>
      <c r="X254" s="68">
        <v>0</v>
      </c>
      <c r="Y254" s="68">
        <v>0</v>
      </c>
      <c r="Z254" s="68">
        <v>0</v>
      </c>
      <c r="AA254" s="68">
        <v>0</v>
      </c>
      <c r="AB254" s="68">
        <v>0</v>
      </c>
      <c r="AC254" s="68">
        <v>0</v>
      </c>
      <c r="AD254" s="68">
        <v>0</v>
      </c>
      <c r="AE254" s="90">
        <f>+SUM('POAI 2022 - RANGO'!$P254:$AD254)</f>
        <v>120000000</v>
      </c>
    </row>
    <row r="255" spans="1:31" ht="42.5" thickBot="1" x14ac:dyDescent="0.4">
      <c r="A255" s="89" t="s">
        <v>253</v>
      </c>
      <c r="B255" s="69">
        <v>17</v>
      </c>
      <c r="C255" s="70" t="s">
        <v>254</v>
      </c>
      <c r="D255" s="70" t="s">
        <v>1057</v>
      </c>
      <c r="E255" s="71">
        <v>1702</v>
      </c>
      <c r="F255" s="72" t="s">
        <v>1064</v>
      </c>
      <c r="G255" s="70" t="s">
        <v>1052</v>
      </c>
      <c r="H255" s="72" t="s">
        <v>1071</v>
      </c>
      <c r="I255" s="73">
        <v>1702010</v>
      </c>
      <c r="J255" s="74" t="s">
        <v>258</v>
      </c>
      <c r="K255" s="70" t="s">
        <v>1072</v>
      </c>
      <c r="L255" s="75">
        <v>170201000</v>
      </c>
      <c r="M255" s="76">
        <v>2021680810009</v>
      </c>
      <c r="N255" s="72" t="s">
        <v>1067</v>
      </c>
      <c r="O255" s="77">
        <v>100</v>
      </c>
      <c r="P255" s="67">
        <v>0</v>
      </c>
      <c r="Q255" s="68">
        <v>0</v>
      </c>
      <c r="R255" s="68">
        <v>0</v>
      </c>
      <c r="S255" s="68">
        <v>0</v>
      </c>
      <c r="T255" s="68">
        <v>0</v>
      </c>
      <c r="U255" s="68">
        <v>0</v>
      </c>
      <c r="V255" s="68">
        <v>0</v>
      </c>
      <c r="W255" s="68">
        <v>0</v>
      </c>
      <c r="X255" s="68">
        <v>0</v>
      </c>
      <c r="Y255" s="68">
        <v>0</v>
      </c>
      <c r="Z255" s="68">
        <v>0</v>
      </c>
      <c r="AA255" s="68">
        <v>0</v>
      </c>
      <c r="AB255" s="68">
        <v>0</v>
      </c>
      <c r="AC255" s="68">
        <v>0</v>
      </c>
      <c r="AD255" s="68">
        <v>0</v>
      </c>
      <c r="AE255" s="90">
        <f>+SUM('POAI 2022 - RANGO'!$P255:$AD255)</f>
        <v>0</v>
      </c>
    </row>
    <row r="256" spans="1:31" ht="42.5" thickBot="1" x14ac:dyDescent="0.4">
      <c r="A256" s="89" t="s">
        <v>253</v>
      </c>
      <c r="B256" s="69">
        <v>17</v>
      </c>
      <c r="C256" s="70" t="s">
        <v>260</v>
      </c>
      <c r="D256" s="70" t="s">
        <v>1050</v>
      </c>
      <c r="E256" s="71">
        <v>1708</v>
      </c>
      <c r="F256" s="72" t="s">
        <v>1073</v>
      </c>
      <c r="G256" s="70" t="s">
        <v>1052</v>
      </c>
      <c r="H256" s="72" t="s">
        <v>1074</v>
      </c>
      <c r="I256" s="73">
        <v>1708052</v>
      </c>
      <c r="J256" s="74" t="s">
        <v>259</v>
      </c>
      <c r="K256" s="70" t="s">
        <v>1075</v>
      </c>
      <c r="L256" s="75">
        <v>170805200</v>
      </c>
      <c r="M256" s="76" t="s">
        <v>706</v>
      </c>
      <c r="N256" s="72" t="s">
        <v>1076</v>
      </c>
      <c r="O256" s="77">
        <v>0.5</v>
      </c>
      <c r="P256" s="67">
        <v>0</v>
      </c>
      <c r="Q256" s="68">
        <v>0</v>
      </c>
      <c r="R256" s="68">
        <v>0</v>
      </c>
      <c r="S256" s="68">
        <v>0</v>
      </c>
      <c r="T256" s="68">
        <v>0</v>
      </c>
      <c r="U256" s="68">
        <v>0</v>
      </c>
      <c r="V256" s="68">
        <v>450000000</v>
      </c>
      <c r="W256" s="68">
        <v>0</v>
      </c>
      <c r="X256" s="68">
        <v>0</v>
      </c>
      <c r="Y256" s="68">
        <v>0</v>
      </c>
      <c r="Z256" s="68">
        <v>0</v>
      </c>
      <c r="AA256" s="68">
        <v>0</v>
      </c>
      <c r="AB256" s="68">
        <v>0</v>
      </c>
      <c r="AC256" s="68">
        <v>0</v>
      </c>
      <c r="AD256" s="68">
        <v>0</v>
      </c>
      <c r="AE256" s="90">
        <f>+SUM('POAI 2022 - RANGO'!$P256:$AD256)</f>
        <v>450000000</v>
      </c>
    </row>
    <row r="257" spans="1:31" ht="42.5" thickBot="1" x14ac:dyDescent="0.4">
      <c r="A257" s="89" t="s">
        <v>253</v>
      </c>
      <c r="B257" s="69">
        <v>17</v>
      </c>
      <c r="C257" s="70" t="s">
        <v>260</v>
      </c>
      <c r="D257" s="70" t="s">
        <v>1057</v>
      </c>
      <c r="E257" s="71">
        <v>1702</v>
      </c>
      <c r="F257" s="72" t="s">
        <v>1073</v>
      </c>
      <c r="G257" s="70" t="s">
        <v>1052</v>
      </c>
      <c r="H257" s="72" t="s">
        <v>1077</v>
      </c>
      <c r="I257" s="73">
        <v>1702040</v>
      </c>
      <c r="J257" s="74" t="s">
        <v>261</v>
      </c>
      <c r="K257" s="70" t="s">
        <v>1078</v>
      </c>
      <c r="L257" s="75">
        <v>170204000</v>
      </c>
      <c r="M257" s="76">
        <v>2020680810087</v>
      </c>
      <c r="N257" s="72" t="s">
        <v>1079</v>
      </c>
      <c r="O257" s="77">
        <v>0.5</v>
      </c>
      <c r="P257" s="67">
        <v>36000000</v>
      </c>
      <c r="Q257" s="68">
        <v>0</v>
      </c>
      <c r="R257" s="68">
        <v>0</v>
      </c>
      <c r="S257" s="68">
        <v>0</v>
      </c>
      <c r="T257" s="68">
        <v>0</v>
      </c>
      <c r="U257" s="68">
        <v>0</v>
      </c>
      <c r="V257" s="68">
        <v>36000000</v>
      </c>
      <c r="W257" s="68">
        <v>0</v>
      </c>
      <c r="X257" s="68">
        <v>0</v>
      </c>
      <c r="Y257" s="68">
        <v>0</v>
      </c>
      <c r="Z257" s="68">
        <v>0</v>
      </c>
      <c r="AA257" s="68">
        <v>0</v>
      </c>
      <c r="AB257" s="68">
        <v>0</v>
      </c>
      <c r="AC257" s="68">
        <v>0</v>
      </c>
      <c r="AD257" s="68">
        <v>0</v>
      </c>
      <c r="AE257" s="90">
        <f>+SUM('POAI 2022 - RANGO'!$P257:$AD257)</f>
        <v>72000000</v>
      </c>
    </row>
    <row r="258" spans="1:31" ht="53" thickBot="1" x14ac:dyDescent="0.4">
      <c r="A258" s="89" t="s">
        <v>253</v>
      </c>
      <c r="B258" s="69">
        <v>17</v>
      </c>
      <c r="C258" s="70" t="s">
        <v>260</v>
      </c>
      <c r="D258" s="70" t="s">
        <v>1050</v>
      </c>
      <c r="E258" s="71">
        <v>1708</v>
      </c>
      <c r="F258" s="72" t="s">
        <v>1080</v>
      </c>
      <c r="G258" s="70" t="s">
        <v>1052</v>
      </c>
      <c r="H258" s="72" t="s">
        <v>1081</v>
      </c>
      <c r="I258" s="73">
        <v>1708032</v>
      </c>
      <c r="J258" s="74" t="s">
        <v>262</v>
      </c>
      <c r="K258" s="70" t="s">
        <v>1082</v>
      </c>
      <c r="L258" s="75">
        <v>170803200</v>
      </c>
      <c r="M258" s="76" t="s">
        <v>706</v>
      </c>
      <c r="N258" s="72" t="s">
        <v>1083</v>
      </c>
      <c r="O258" s="77">
        <v>1</v>
      </c>
      <c r="P258" s="67">
        <v>0</v>
      </c>
      <c r="Q258" s="68">
        <v>0</v>
      </c>
      <c r="R258" s="68">
        <v>0</v>
      </c>
      <c r="S258" s="68">
        <v>0</v>
      </c>
      <c r="T258" s="68">
        <v>0</v>
      </c>
      <c r="U258" s="68">
        <v>0</v>
      </c>
      <c r="V258" s="68">
        <v>150000000</v>
      </c>
      <c r="W258" s="68">
        <v>0</v>
      </c>
      <c r="X258" s="68">
        <v>0</v>
      </c>
      <c r="Y258" s="68">
        <v>0</v>
      </c>
      <c r="Z258" s="68">
        <v>0</v>
      </c>
      <c r="AA258" s="68">
        <v>0</v>
      </c>
      <c r="AB258" s="68">
        <v>0</v>
      </c>
      <c r="AC258" s="68">
        <v>0</v>
      </c>
      <c r="AD258" s="68">
        <v>0</v>
      </c>
      <c r="AE258" s="90">
        <f>+SUM('POAI 2022 - RANGO'!$P258:$AD258)</f>
        <v>150000000</v>
      </c>
    </row>
    <row r="259" spans="1:31" ht="42.5" thickBot="1" x14ac:dyDescent="0.4">
      <c r="A259" s="89" t="s">
        <v>253</v>
      </c>
      <c r="B259" s="69">
        <v>17</v>
      </c>
      <c r="C259" s="70" t="s">
        <v>260</v>
      </c>
      <c r="D259" s="70" t="s">
        <v>1057</v>
      </c>
      <c r="E259" s="71">
        <v>1702</v>
      </c>
      <c r="F259" s="72" t="s">
        <v>1084</v>
      </c>
      <c r="G259" s="70" t="s">
        <v>1052</v>
      </c>
      <c r="H259" s="72" t="s">
        <v>1085</v>
      </c>
      <c r="I259" s="73">
        <v>1702025</v>
      </c>
      <c r="J259" s="74" t="s">
        <v>263</v>
      </c>
      <c r="K259" s="70" t="s">
        <v>1086</v>
      </c>
      <c r="L259" s="75">
        <v>170202500</v>
      </c>
      <c r="M259" s="76" t="s">
        <v>706</v>
      </c>
      <c r="N259" s="72" t="s">
        <v>1087</v>
      </c>
      <c r="O259" s="77">
        <v>0.5</v>
      </c>
      <c r="P259" s="67">
        <v>0</v>
      </c>
      <c r="Q259" s="68">
        <v>0</v>
      </c>
      <c r="R259" s="68">
        <v>0</v>
      </c>
      <c r="S259" s="68">
        <v>0</v>
      </c>
      <c r="T259" s="68">
        <v>0</v>
      </c>
      <c r="U259" s="68">
        <v>0</v>
      </c>
      <c r="V259" s="68">
        <v>0</v>
      </c>
      <c r="W259" s="68">
        <v>0</v>
      </c>
      <c r="X259" s="68">
        <v>0</v>
      </c>
      <c r="Y259" s="68">
        <v>0</v>
      </c>
      <c r="Z259" s="68">
        <v>0</v>
      </c>
      <c r="AA259" s="68">
        <v>0</v>
      </c>
      <c r="AB259" s="68">
        <v>0</v>
      </c>
      <c r="AC259" s="68">
        <v>0</v>
      </c>
      <c r="AD259" s="68">
        <v>0</v>
      </c>
      <c r="AE259" s="90">
        <f>+SUM('POAI 2022 - RANGO'!$P259:$AD259)</f>
        <v>0</v>
      </c>
    </row>
    <row r="260" spans="1:31" ht="42.5" thickBot="1" x14ac:dyDescent="0.4">
      <c r="A260" s="89" t="s">
        <v>253</v>
      </c>
      <c r="B260" s="69">
        <v>17</v>
      </c>
      <c r="C260" s="70" t="s">
        <v>260</v>
      </c>
      <c r="D260" s="70" t="s">
        <v>1057</v>
      </c>
      <c r="E260" s="71">
        <v>1702</v>
      </c>
      <c r="F260" s="72" t="s">
        <v>1084</v>
      </c>
      <c r="G260" s="70" t="s">
        <v>1052</v>
      </c>
      <c r="H260" s="72" t="s">
        <v>1061</v>
      </c>
      <c r="I260" s="73">
        <v>1702007</v>
      </c>
      <c r="J260" s="74" t="s">
        <v>1088</v>
      </c>
      <c r="K260" s="70" t="s">
        <v>1062</v>
      </c>
      <c r="L260" s="75">
        <v>170200700</v>
      </c>
      <c r="M260" s="76" t="s">
        <v>706</v>
      </c>
      <c r="N260" s="72" t="s">
        <v>1087</v>
      </c>
      <c r="O260" s="78">
        <v>0.05</v>
      </c>
      <c r="P260" s="67">
        <v>47338147.869999997</v>
      </c>
      <c r="Q260" s="68">
        <v>0</v>
      </c>
      <c r="R260" s="68">
        <v>0</v>
      </c>
      <c r="S260" s="68">
        <v>0</v>
      </c>
      <c r="T260" s="68">
        <v>0</v>
      </c>
      <c r="U260" s="68">
        <v>0</v>
      </c>
      <c r="V260" s="68">
        <v>182959427</v>
      </c>
      <c r="W260" s="68">
        <v>0</v>
      </c>
      <c r="X260" s="68">
        <v>0</v>
      </c>
      <c r="Y260" s="68">
        <v>0</v>
      </c>
      <c r="Z260" s="68">
        <v>0</v>
      </c>
      <c r="AA260" s="68">
        <v>0</v>
      </c>
      <c r="AB260" s="68">
        <v>0</v>
      </c>
      <c r="AC260" s="68">
        <v>0</v>
      </c>
      <c r="AD260" s="68">
        <v>0</v>
      </c>
      <c r="AE260" s="90">
        <f>+SUM('POAI 2022 - RANGO'!$P260:$AD260)</f>
        <v>230297574.87</v>
      </c>
    </row>
    <row r="261" spans="1:31" ht="42.5" thickBot="1" x14ac:dyDescent="0.4">
      <c r="A261" s="89" t="s">
        <v>253</v>
      </c>
      <c r="B261" s="69">
        <v>17</v>
      </c>
      <c r="C261" s="70" t="s">
        <v>260</v>
      </c>
      <c r="D261" s="70" t="s">
        <v>1057</v>
      </c>
      <c r="E261" s="71">
        <v>1702</v>
      </c>
      <c r="F261" s="72" t="s">
        <v>1084</v>
      </c>
      <c r="G261" s="70" t="s">
        <v>1052</v>
      </c>
      <c r="H261" s="72" t="s">
        <v>1077</v>
      </c>
      <c r="I261" s="73">
        <v>1702040</v>
      </c>
      <c r="J261" s="74" t="s">
        <v>264</v>
      </c>
      <c r="K261" s="70" t="s">
        <v>1078</v>
      </c>
      <c r="L261" s="75">
        <v>170204000</v>
      </c>
      <c r="M261" s="76" t="s">
        <v>706</v>
      </c>
      <c r="N261" s="72" t="s">
        <v>1087</v>
      </c>
      <c r="O261" s="77">
        <v>2</v>
      </c>
      <c r="P261" s="67">
        <v>300000000</v>
      </c>
      <c r="Q261" s="68">
        <v>0</v>
      </c>
      <c r="R261" s="68">
        <v>0</v>
      </c>
      <c r="S261" s="68">
        <v>0</v>
      </c>
      <c r="T261" s="68">
        <v>0</v>
      </c>
      <c r="U261" s="68">
        <v>0</v>
      </c>
      <c r="V261" s="68">
        <v>0</v>
      </c>
      <c r="W261" s="68">
        <v>0</v>
      </c>
      <c r="X261" s="68">
        <v>0</v>
      </c>
      <c r="Y261" s="68">
        <v>0</v>
      </c>
      <c r="Z261" s="68">
        <v>0</v>
      </c>
      <c r="AA261" s="68">
        <v>0</v>
      </c>
      <c r="AB261" s="68">
        <v>0</v>
      </c>
      <c r="AC261" s="68">
        <v>0</v>
      </c>
      <c r="AD261" s="68">
        <v>0</v>
      </c>
      <c r="AE261" s="90">
        <f>+SUM('POAI 2022 - RANGO'!$P261:$AD261)</f>
        <v>300000000</v>
      </c>
    </row>
    <row r="262" spans="1:31" ht="42.5" thickBot="1" x14ac:dyDescent="0.4">
      <c r="A262" s="89" t="s">
        <v>253</v>
      </c>
      <c r="B262" s="69">
        <v>17</v>
      </c>
      <c r="C262" s="70" t="s">
        <v>260</v>
      </c>
      <c r="D262" s="70" t="s">
        <v>1057</v>
      </c>
      <c r="E262" s="71">
        <v>1702</v>
      </c>
      <c r="F262" s="72" t="s">
        <v>1089</v>
      </c>
      <c r="G262" s="70" t="s">
        <v>1052</v>
      </c>
      <c r="H262" s="72" t="s">
        <v>1061</v>
      </c>
      <c r="I262" s="73">
        <v>1702007</v>
      </c>
      <c r="J262" s="74" t="s">
        <v>1090</v>
      </c>
      <c r="K262" s="70" t="s">
        <v>1062</v>
      </c>
      <c r="L262" s="75">
        <v>170200700</v>
      </c>
      <c r="M262" s="76">
        <v>2020680810100</v>
      </c>
      <c r="N262" s="72" t="s">
        <v>1091</v>
      </c>
      <c r="O262" s="78">
        <v>0.25</v>
      </c>
      <c r="P262" s="67">
        <v>98200000</v>
      </c>
      <c r="Q262" s="68">
        <v>0</v>
      </c>
      <c r="R262" s="68">
        <v>0</v>
      </c>
      <c r="S262" s="68">
        <v>0</v>
      </c>
      <c r="T262" s="68">
        <v>0</v>
      </c>
      <c r="U262" s="68">
        <v>0</v>
      </c>
      <c r="V262" s="68">
        <v>99388807.5</v>
      </c>
      <c r="W262" s="68">
        <v>0</v>
      </c>
      <c r="X262" s="68">
        <v>0</v>
      </c>
      <c r="Y262" s="68">
        <v>0</v>
      </c>
      <c r="Z262" s="68">
        <v>0</v>
      </c>
      <c r="AA262" s="68">
        <v>0</v>
      </c>
      <c r="AB262" s="68">
        <v>0</v>
      </c>
      <c r="AC262" s="68">
        <v>0</v>
      </c>
      <c r="AD262" s="68">
        <v>0</v>
      </c>
      <c r="AE262" s="90">
        <f>+SUM('POAI 2022 - RANGO'!$P262:$AD262)</f>
        <v>197588807.5</v>
      </c>
    </row>
    <row r="263" spans="1:31" ht="53" thickBot="1" x14ac:dyDescent="0.4">
      <c r="A263" s="89" t="s">
        <v>253</v>
      </c>
      <c r="B263" s="69">
        <v>17</v>
      </c>
      <c r="C263" s="70" t="s">
        <v>260</v>
      </c>
      <c r="D263" s="70" t="s">
        <v>1092</v>
      </c>
      <c r="E263" s="71">
        <v>1709</v>
      </c>
      <c r="F263" s="72" t="s">
        <v>1093</v>
      </c>
      <c r="G263" s="70" t="s">
        <v>1052</v>
      </c>
      <c r="H263" s="72" t="s">
        <v>1094</v>
      </c>
      <c r="I263" s="73">
        <v>1709114</v>
      </c>
      <c r="J263" s="74" t="s">
        <v>266</v>
      </c>
      <c r="K263" s="70" t="s">
        <v>1095</v>
      </c>
      <c r="L263" s="75">
        <v>170911400</v>
      </c>
      <c r="M263" s="76">
        <v>2021680810030</v>
      </c>
      <c r="N263" s="72" t="s">
        <v>1096</v>
      </c>
      <c r="O263" s="77">
        <v>1</v>
      </c>
      <c r="P263" s="67">
        <v>0</v>
      </c>
      <c r="Q263" s="68">
        <v>0</v>
      </c>
      <c r="R263" s="68">
        <v>0</v>
      </c>
      <c r="S263" s="68">
        <v>0</v>
      </c>
      <c r="T263" s="68">
        <v>0</v>
      </c>
      <c r="U263" s="68">
        <v>0</v>
      </c>
      <c r="V263" s="68">
        <v>0</v>
      </c>
      <c r="W263" s="68">
        <v>0</v>
      </c>
      <c r="X263" s="68">
        <v>0</v>
      </c>
      <c r="Y263" s="68">
        <v>0</v>
      </c>
      <c r="Z263" s="68">
        <v>0</v>
      </c>
      <c r="AA263" s="68">
        <v>0</v>
      </c>
      <c r="AB263" s="68">
        <v>0</v>
      </c>
      <c r="AC263" s="68">
        <v>0</v>
      </c>
      <c r="AD263" s="68">
        <v>0</v>
      </c>
      <c r="AE263" s="90">
        <f>+SUM('POAI 2022 - RANGO'!$P263:$AD263)</f>
        <v>0</v>
      </c>
    </row>
    <row r="264" spans="1:31" ht="63.5" thickBot="1" x14ac:dyDescent="0.4">
      <c r="A264" s="89" t="s">
        <v>291</v>
      </c>
      <c r="B264" s="69">
        <v>45</v>
      </c>
      <c r="C264" s="70" t="s">
        <v>292</v>
      </c>
      <c r="D264" s="70" t="s">
        <v>781</v>
      </c>
      <c r="E264" s="71">
        <v>4599</v>
      </c>
      <c r="F264" s="72" t="s">
        <v>1097</v>
      </c>
      <c r="G264" s="70" t="s">
        <v>1098</v>
      </c>
      <c r="H264" s="72" t="s">
        <v>1099</v>
      </c>
      <c r="I264" s="73">
        <v>4599023</v>
      </c>
      <c r="J264" s="74" t="s">
        <v>1100</v>
      </c>
      <c r="K264" s="70" t="s">
        <v>1101</v>
      </c>
      <c r="L264" s="75">
        <v>459902300</v>
      </c>
      <c r="M264" s="76">
        <v>202168081001</v>
      </c>
      <c r="N264" s="72" t="s">
        <v>1102</v>
      </c>
      <c r="O264" s="77">
        <v>4</v>
      </c>
      <c r="P264" s="67">
        <v>700000000</v>
      </c>
      <c r="Q264" s="68">
        <v>0</v>
      </c>
      <c r="R264" s="68">
        <v>0</v>
      </c>
      <c r="S264" s="68">
        <v>0</v>
      </c>
      <c r="T264" s="68">
        <v>0</v>
      </c>
      <c r="U264" s="68">
        <v>0</v>
      </c>
      <c r="V264" s="68">
        <v>0</v>
      </c>
      <c r="W264" s="68">
        <v>0</v>
      </c>
      <c r="X264" s="68">
        <v>0</v>
      </c>
      <c r="Y264" s="68">
        <v>0</v>
      </c>
      <c r="Z264" s="68">
        <v>0</v>
      </c>
      <c r="AA264" s="68">
        <v>0</v>
      </c>
      <c r="AB264" s="68">
        <v>0</v>
      </c>
      <c r="AC264" s="68">
        <v>0</v>
      </c>
      <c r="AD264" s="68">
        <v>0</v>
      </c>
      <c r="AE264" s="90">
        <f>+SUM('POAI 2022 - RANGO'!$P264:$AD264)</f>
        <v>700000000</v>
      </c>
    </row>
    <row r="265" spans="1:31" ht="63.5" thickBot="1" x14ac:dyDescent="0.4">
      <c r="A265" s="89" t="s">
        <v>291</v>
      </c>
      <c r="B265" s="69">
        <v>45</v>
      </c>
      <c r="C265" s="70" t="s">
        <v>292</v>
      </c>
      <c r="D265" s="70" t="s">
        <v>781</v>
      </c>
      <c r="E265" s="71">
        <v>4599</v>
      </c>
      <c r="F265" s="72" t="s">
        <v>1103</v>
      </c>
      <c r="G265" s="70" t="s">
        <v>1098</v>
      </c>
      <c r="H265" s="72" t="s">
        <v>1099</v>
      </c>
      <c r="I265" s="73">
        <v>4599023</v>
      </c>
      <c r="J265" s="74" t="s">
        <v>294</v>
      </c>
      <c r="K265" s="70" t="s">
        <v>1101</v>
      </c>
      <c r="L265" s="75">
        <v>459902300</v>
      </c>
      <c r="M265" s="76" t="s">
        <v>1104</v>
      </c>
      <c r="N265" s="72" t="s">
        <v>1105</v>
      </c>
      <c r="O265" s="77">
        <v>1</v>
      </c>
      <c r="P265" s="67">
        <v>3726633752.6660004</v>
      </c>
      <c r="Q265" s="68">
        <v>0</v>
      </c>
      <c r="R265" s="68">
        <v>0</v>
      </c>
      <c r="S265" s="68">
        <v>0</v>
      </c>
      <c r="T265" s="68">
        <v>0</v>
      </c>
      <c r="U265" s="68">
        <v>0</v>
      </c>
      <c r="V265" s="68">
        <v>0</v>
      </c>
      <c r="W265" s="68">
        <v>0</v>
      </c>
      <c r="X265" s="68">
        <v>0</v>
      </c>
      <c r="Y265" s="68">
        <v>0</v>
      </c>
      <c r="Z265" s="68">
        <v>0</v>
      </c>
      <c r="AA265" s="68">
        <v>0</v>
      </c>
      <c r="AB265" s="68">
        <v>0</v>
      </c>
      <c r="AC265" s="68">
        <v>0</v>
      </c>
      <c r="AD265" s="68">
        <v>0</v>
      </c>
      <c r="AE265" s="90">
        <f>+SUM('POAI 2022 - RANGO'!$P265:$AD265)</f>
        <v>3726633752.6660004</v>
      </c>
    </row>
    <row r="266" spans="1:31" ht="63.5" thickBot="1" x14ac:dyDescent="0.4">
      <c r="A266" s="89" t="s">
        <v>291</v>
      </c>
      <c r="B266" s="69">
        <v>45</v>
      </c>
      <c r="C266" s="70" t="s">
        <v>292</v>
      </c>
      <c r="D266" s="70" t="s">
        <v>781</v>
      </c>
      <c r="E266" s="71">
        <v>4599</v>
      </c>
      <c r="F266" s="72" t="s">
        <v>1103</v>
      </c>
      <c r="G266" s="70" t="s">
        <v>1106</v>
      </c>
      <c r="H266" s="72" t="s">
        <v>1099</v>
      </c>
      <c r="I266" s="73">
        <v>4599023</v>
      </c>
      <c r="J266" s="74" t="s">
        <v>294</v>
      </c>
      <c r="K266" s="70" t="s">
        <v>1101</v>
      </c>
      <c r="L266" s="75">
        <v>459902300</v>
      </c>
      <c r="M266" s="76">
        <v>2021680810044</v>
      </c>
      <c r="N266" s="72" t="s">
        <v>1107</v>
      </c>
      <c r="O266" s="77">
        <v>1</v>
      </c>
      <c r="P266" s="67">
        <v>1656972385.98</v>
      </c>
      <c r="Q266" s="68">
        <v>0</v>
      </c>
      <c r="R266" s="68">
        <v>0</v>
      </c>
      <c r="S266" s="68">
        <v>0</v>
      </c>
      <c r="T266" s="68">
        <v>0</v>
      </c>
      <c r="U266" s="68">
        <v>0</v>
      </c>
      <c r="V266" s="68">
        <v>0</v>
      </c>
      <c r="W266" s="68">
        <v>0</v>
      </c>
      <c r="X266" s="68">
        <v>0</v>
      </c>
      <c r="Y266" s="68">
        <v>0</v>
      </c>
      <c r="Z266" s="68">
        <v>0</v>
      </c>
      <c r="AA266" s="68">
        <v>0</v>
      </c>
      <c r="AB266" s="68">
        <v>0</v>
      </c>
      <c r="AC266" s="68">
        <v>0</v>
      </c>
      <c r="AD266" s="68">
        <v>0</v>
      </c>
      <c r="AE266" s="90">
        <f>+SUM('POAI 2022 - RANGO'!$P266:$AD266)</f>
        <v>1656972385.98</v>
      </c>
    </row>
    <row r="267" spans="1:31" ht="63.5" thickBot="1" x14ac:dyDescent="0.4">
      <c r="A267" s="89" t="s">
        <v>291</v>
      </c>
      <c r="B267" s="69">
        <v>45</v>
      </c>
      <c r="C267" s="70" t="s">
        <v>292</v>
      </c>
      <c r="D267" s="70" t="s">
        <v>781</v>
      </c>
      <c r="E267" s="71">
        <v>4599</v>
      </c>
      <c r="F267" s="72" t="s">
        <v>1108</v>
      </c>
      <c r="G267" s="70" t="s">
        <v>1106</v>
      </c>
      <c r="H267" s="72" t="s">
        <v>1109</v>
      </c>
      <c r="I267" s="73">
        <v>4599028</v>
      </c>
      <c r="J267" s="74" t="s">
        <v>297</v>
      </c>
      <c r="K267" s="70" t="s">
        <v>1110</v>
      </c>
      <c r="L267" s="75">
        <v>459902800</v>
      </c>
      <c r="M267" s="76">
        <v>2021680810058</v>
      </c>
      <c r="N267" s="72" t="s">
        <v>1111</v>
      </c>
      <c r="O267" s="77">
        <v>375</v>
      </c>
      <c r="P267" s="67">
        <v>35000</v>
      </c>
      <c r="Q267" s="68">
        <v>0</v>
      </c>
      <c r="R267" s="68">
        <v>0</v>
      </c>
      <c r="S267" s="68">
        <v>0</v>
      </c>
      <c r="T267" s="68">
        <v>0</v>
      </c>
      <c r="U267" s="68">
        <v>0</v>
      </c>
      <c r="V267" s="68">
        <v>0</v>
      </c>
      <c r="W267" s="68">
        <v>0</v>
      </c>
      <c r="X267" s="68">
        <v>0</v>
      </c>
      <c r="Y267" s="68">
        <v>0</v>
      </c>
      <c r="Z267" s="68">
        <v>0</v>
      </c>
      <c r="AA267" s="68">
        <v>0</v>
      </c>
      <c r="AB267" s="68">
        <v>0</v>
      </c>
      <c r="AC267" s="68">
        <v>0</v>
      </c>
      <c r="AD267" s="68">
        <v>0</v>
      </c>
      <c r="AE267" s="90">
        <f>+SUM('POAI 2022 - RANGO'!$P267:$AD267)</f>
        <v>35000</v>
      </c>
    </row>
    <row r="268" spans="1:31" ht="63.5" thickBot="1" x14ac:dyDescent="0.4">
      <c r="A268" s="89" t="s">
        <v>291</v>
      </c>
      <c r="B268" s="69">
        <v>45</v>
      </c>
      <c r="C268" s="70" t="s">
        <v>292</v>
      </c>
      <c r="D268" s="70" t="s">
        <v>781</v>
      </c>
      <c r="E268" s="71">
        <v>4599</v>
      </c>
      <c r="F268" s="72" t="s">
        <v>1112</v>
      </c>
      <c r="G268" s="70" t="s">
        <v>1113</v>
      </c>
      <c r="H268" s="72" t="s">
        <v>1114</v>
      </c>
      <c r="I268" s="73">
        <v>4599025</v>
      </c>
      <c r="J268" s="74" t="s">
        <v>1115</v>
      </c>
      <c r="K268" s="70" t="s">
        <v>1116</v>
      </c>
      <c r="L268" s="75">
        <v>459902500</v>
      </c>
      <c r="M268" s="76">
        <v>2020680810071</v>
      </c>
      <c r="N268" s="72" t="s">
        <v>1117</v>
      </c>
      <c r="O268" s="77">
        <v>1</v>
      </c>
      <c r="P268" s="67">
        <v>1762414870.8899999</v>
      </c>
      <c r="Q268" s="68">
        <v>0</v>
      </c>
      <c r="R268" s="68">
        <v>0</v>
      </c>
      <c r="S268" s="68">
        <v>0</v>
      </c>
      <c r="T268" s="68">
        <v>0</v>
      </c>
      <c r="U268" s="68">
        <v>0</v>
      </c>
      <c r="V268" s="68">
        <v>0</v>
      </c>
      <c r="W268" s="68">
        <v>0</v>
      </c>
      <c r="X268" s="68">
        <v>0</v>
      </c>
      <c r="Y268" s="68">
        <v>0</v>
      </c>
      <c r="Z268" s="68">
        <v>0</v>
      </c>
      <c r="AA268" s="68">
        <v>0</v>
      </c>
      <c r="AB268" s="68">
        <v>0</v>
      </c>
      <c r="AC268" s="68">
        <v>0</v>
      </c>
      <c r="AD268" s="68">
        <v>0</v>
      </c>
      <c r="AE268" s="90">
        <f>+SUM('POAI 2022 - RANGO'!$P268:$AD268)</f>
        <v>1762414870.8899999</v>
      </c>
    </row>
    <row r="269" spans="1:31" ht="42.5" thickBot="1" x14ac:dyDescent="0.4">
      <c r="A269" s="89" t="s">
        <v>291</v>
      </c>
      <c r="B269" s="69">
        <v>45</v>
      </c>
      <c r="C269" s="70" t="s">
        <v>300</v>
      </c>
      <c r="D269" s="70" t="s">
        <v>781</v>
      </c>
      <c r="E269" s="71">
        <v>4599</v>
      </c>
      <c r="F269" s="72" t="s">
        <v>1118</v>
      </c>
      <c r="G269" s="70" t="s">
        <v>1119</v>
      </c>
      <c r="H269" s="72" t="s">
        <v>1120</v>
      </c>
      <c r="I269" s="73">
        <v>4599018</v>
      </c>
      <c r="J269" s="74" t="s">
        <v>302</v>
      </c>
      <c r="K269" s="70" t="s">
        <v>1121</v>
      </c>
      <c r="L269" s="75">
        <v>459901800</v>
      </c>
      <c r="M269" s="76">
        <v>2020680810098</v>
      </c>
      <c r="N269" s="72" t="s">
        <v>1122</v>
      </c>
      <c r="O269" s="77">
        <v>1</v>
      </c>
      <c r="P269" s="67">
        <v>100000000</v>
      </c>
      <c r="Q269" s="68">
        <v>0</v>
      </c>
      <c r="R269" s="68">
        <v>0</v>
      </c>
      <c r="S269" s="68">
        <v>0</v>
      </c>
      <c r="T269" s="68">
        <v>0</v>
      </c>
      <c r="U269" s="68">
        <v>0</v>
      </c>
      <c r="V269" s="68">
        <v>0</v>
      </c>
      <c r="W269" s="68">
        <v>0</v>
      </c>
      <c r="X269" s="68">
        <v>0</v>
      </c>
      <c r="Y269" s="68">
        <v>0</v>
      </c>
      <c r="Z269" s="68">
        <v>0</v>
      </c>
      <c r="AA269" s="68">
        <v>0</v>
      </c>
      <c r="AB269" s="68">
        <v>0</v>
      </c>
      <c r="AC269" s="68">
        <v>0</v>
      </c>
      <c r="AD269" s="68">
        <v>0</v>
      </c>
      <c r="AE269" s="90">
        <f>+SUM('POAI 2022 - RANGO'!$P269:$AD269)</f>
        <v>100000000</v>
      </c>
    </row>
    <row r="270" spans="1:31" ht="42.5" thickBot="1" x14ac:dyDescent="0.4">
      <c r="A270" s="89" t="s">
        <v>291</v>
      </c>
      <c r="B270" s="69">
        <v>45</v>
      </c>
      <c r="C270" s="70" t="s">
        <v>300</v>
      </c>
      <c r="D270" s="70" t="s">
        <v>781</v>
      </c>
      <c r="E270" s="71">
        <v>4599</v>
      </c>
      <c r="F270" s="72" t="s">
        <v>1118</v>
      </c>
      <c r="G270" s="70" t="s">
        <v>1119</v>
      </c>
      <c r="H270" s="72" t="s">
        <v>1120</v>
      </c>
      <c r="I270" s="73">
        <v>4599018</v>
      </c>
      <c r="J270" s="74" t="s">
        <v>303</v>
      </c>
      <c r="K270" s="70" t="s">
        <v>1121</v>
      </c>
      <c r="L270" s="75">
        <v>459901800</v>
      </c>
      <c r="M270" s="76">
        <v>2020680810098</v>
      </c>
      <c r="N270" s="72" t="s">
        <v>1122</v>
      </c>
      <c r="O270" s="77">
        <v>1</v>
      </c>
      <c r="P270" s="67">
        <v>1311744612.6700001</v>
      </c>
      <c r="Q270" s="68">
        <v>0</v>
      </c>
      <c r="R270" s="68">
        <v>0</v>
      </c>
      <c r="S270" s="68">
        <v>0</v>
      </c>
      <c r="T270" s="68">
        <v>0</v>
      </c>
      <c r="U270" s="68">
        <v>0</v>
      </c>
      <c r="V270" s="68">
        <v>0</v>
      </c>
      <c r="W270" s="68">
        <v>0</v>
      </c>
      <c r="X270" s="68">
        <v>0</v>
      </c>
      <c r="Y270" s="68">
        <v>0</v>
      </c>
      <c r="Z270" s="68">
        <v>0</v>
      </c>
      <c r="AA270" s="68">
        <v>0</v>
      </c>
      <c r="AB270" s="68">
        <v>0</v>
      </c>
      <c r="AC270" s="68">
        <v>0</v>
      </c>
      <c r="AD270" s="68">
        <v>0</v>
      </c>
      <c r="AE270" s="90">
        <f>+SUM('POAI 2022 - RANGO'!$P270:$AD270)</f>
        <v>1311744612.6700001</v>
      </c>
    </row>
    <row r="271" spans="1:31" ht="32" thickBot="1" x14ac:dyDescent="0.4">
      <c r="A271" s="89" t="s">
        <v>291</v>
      </c>
      <c r="B271" s="69">
        <v>45</v>
      </c>
      <c r="C271" s="70" t="s">
        <v>305</v>
      </c>
      <c r="D271" s="70" t="s">
        <v>781</v>
      </c>
      <c r="E271" s="71">
        <v>4599</v>
      </c>
      <c r="F271" s="72" t="s">
        <v>1123</v>
      </c>
      <c r="G271" s="70" t="s">
        <v>1124</v>
      </c>
      <c r="H271" s="72" t="s">
        <v>1125</v>
      </c>
      <c r="I271" s="73">
        <v>4599031</v>
      </c>
      <c r="J271" s="74" t="s">
        <v>304</v>
      </c>
      <c r="K271" s="70" t="s">
        <v>1126</v>
      </c>
      <c r="L271" s="75">
        <v>459903102</v>
      </c>
      <c r="M271" s="76">
        <v>2021680810031</v>
      </c>
      <c r="N271" s="72" t="s">
        <v>1127</v>
      </c>
      <c r="O271" s="77">
        <v>33.33</v>
      </c>
      <c r="P271" s="67">
        <v>965659483.55999994</v>
      </c>
      <c r="Q271" s="68">
        <v>0</v>
      </c>
      <c r="R271" s="68">
        <v>0</v>
      </c>
      <c r="S271" s="68">
        <v>0</v>
      </c>
      <c r="T271" s="68">
        <v>0</v>
      </c>
      <c r="U271" s="68">
        <v>0</v>
      </c>
      <c r="V271" s="68">
        <v>0</v>
      </c>
      <c r="W271" s="68">
        <v>0</v>
      </c>
      <c r="X271" s="68">
        <v>0</v>
      </c>
      <c r="Y271" s="68">
        <v>0</v>
      </c>
      <c r="Z271" s="68">
        <v>0</v>
      </c>
      <c r="AA271" s="68">
        <v>0</v>
      </c>
      <c r="AB271" s="68">
        <v>0</v>
      </c>
      <c r="AC271" s="68">
        <v>0</v>
      </c>
      <c r="AD271" s="68">
        <v>0</v>
      </c>
      <c r="AE271" s="90">
        <f>+SUM('POAI 2022 - RANGO'!$P271:$AD271)</f>
        <v>965659483.55999994</v>
      </c>
    </row>
    <row r="272" spans="1:31" ht="32" thickBot="1" x14ac:dyDescent="0.4">
      <c r="A272" s="89" t="s">
        <v>291</v>
      </c>
      <c r="B272" s="69">
        <v>45</v>
      </c>
      <c r="C272" s="70" t="s">
        <v>305</v>
      </c>
      <c r="D272" s="70" t="s">
        <v>781</v>
      </c>
      <c r="E272" s="71">
        <v>4599</v>
      </c>
      <c r="F272" s="72" t="s">
        <v>1128</v>
      </c>
      <c r="G272" s="70" t="s">
        <v>1124</v>
      </c>
      <c r="H272" s="72" t="s">
        <v>1125</v>
      </c>
      <c r="I272" s="73">
        <v>4599031</v>
      </c>
      <c r="J272" s="74" t="s">
        <v>1129</v>
      </c>
      <c r="K272" s="70" t="s">
        <v>1126</v>
      </c>
      <c r="L272" s="75">
        <v>459903102</v>
      </c>
      <c r="M272" s="76">
        <v>2021680810031</v>
      </c>
      <c r="N272" s="72" t="s">
        <v>1127</v>
      </c>
      <c r="O272" s="77">
        <v>33.33</v>
      </c>
      <c r="P272" s="67">
        <v>85766466.299999997</v>
      </c>
      <c r="Q272" s="68">
        <v>0</v>
      </c>
      <c r="R272" s="68">
        <v>0</v>
      </c>
      <c r="S272" s="68">
        <v>0</v>
      </c>
      <c r="T272" s="68">
        <v>0</v>
      </c>
      <c r="U272" s="68">
        <v>0</v>
      </c>
      <c r="V272" s="68">
        <v>0</v>
      </c>
      <c r="W272" s="68">
        <v>0</v>
      </c>
      <c r="X272" s="68">
        <v>0</v>
      </c>
      <c r="Y272" s="68">
        <v>0</v>
      </c>
      <c r="Z272" s="68">
        <v>0</v>
      </c>
      <c r="AA272" s="68">
        <v>0</v>
      </c>
      <c r="AB272" s="68">
        <v>0</v>
      </c>
      <c r="AC272" s="68">
        <v>0</v>
      </c>
      <c r="AD272" s="68">
        <v>0</v>
      </c>
      <c r="AE272" s="90">
        <f>+SUM('POAI 2022 - RANGO'!$P272:$AD272)</f>
        <v>85766466.299999997</v>
      </c>
    </row>
    <row r="273" spans="1:33" ht="53" thickBot="1" x14ac:dyDescent="0.4">
      <c r="A273" s="89" t="s">
        <v>325</v>
      </c>
      <c r="B273" s="70">
        <v>12</v>
      </c>
      <c r="C273" s="70" t="s">
        <v>326</v>
      </c>
      <c r="D273" s="70" t="s">
        <v>684</v>
      </c>
      <c r="E273" s="79">
        <v>1202</v>
      </c>
      <c r="F273" s="72" t="s">
        <v>1130</v>
      </c>
      <c r="G273" s="70" t="s">
        <v>1131</v>
      </c>
      <c r="H273" s="72" t="s">
        <v>1132</v>
      </c>
      <c r="I273" s="70">
        <v>1202011</v>
      </c>
      <c r="J273" s="74" t="s">
        <v>1133</v>
      </c>
      <c r="K273" s="70" t="s">
        <v>1134</v>
      </c>
      <c r="L273" s="70">
        <v>120201102</v>
      </c>
      <c r="M273" s="76">
        <v>2020680810131</v>
      </c>
      <c r="N273" s="72" t="s">
        <v>1135</v>
      </c>
      <c r="O273" s="77">
        <v>1</v>
      </c>
      <c r="P273" s="67">
        <v>20000000</v>
      </c>
      <c r="Q273" s="68">
        <v>0</v>
      </c>
      <c r="R273" s="68">
        <v>0</v>
      </c>
      <c r="S273" s="68">
        <v>0</v>
      </c>
      <c r="T273" s="68">
        <v>0</v>
      </c>
      <c r="U273" s="68">
        <v>0</v>
      </c>
      <c r="V273" s="68">
        <v>0</v>
      </c>
      <c r="W273" s="68">
        <v>0</v>
      </c>
      <c r="X273" s="68">
        <v>0</v>
      </c>
      <c r="Y273" s="68">
        <v>0</v>
      </c>
      <c r="Z273" s="68">
        <v>0</v>
      </c>
      <c r="AA273" s="68">
        <v>0</v>
      </c>
      <c r="AB273" s="68">
        <v>0</v>
      </c>
      <c r="AC273" s="68">
        <v>0</v>
      </c>
      <c r="AD273" s="68">
        <v>0</v>
      </c>
      <c r="AE273" s="90">
        <f>+SUM('POAI 2022 - RANGO'!$P273:$AD273)</f>
        <v>20000000</v>
      </c>
    </row>
    <row r="274" spans="1:33" ht="53" thickBot="1" x14ac:dyDescent="0.4">
      <c r="A274" s="89" t="s">
        <v>325</v>
      </c>
      <c r="B274" s="70">
        <v>12</v>
      </c>
      <c r="C274" s="70" t="s">
        <v>326</v>
      </c>
      <c r="D274" s="70" t="s">
        <v>684</v>
      </c>
      <c r="E274" s="79">
        <v>1202</v>
      </c>
      <c r="F274" s="72" t="s">
        <v>1136</v>
      </c>
      <c r="G274" s="70" t="s">
        <v>1131</v>
      </c>
      <c r="H274" s="72" t="s">
        <v>1137</v>
      </c>
      <c r="I274" s="70">
        <v>1202003</v>
      </c>
      <c r="J274" s="74" t="s">
        <v>330</v>
      </c>
      <c r="K274" s="70" t="s">
        <v>1138</v>
      </c>
      <c r="L274" s="70">
        <v>120200300</v>
      </c>
      <c r="M274" s="76">
        <v>2020680810131</v>
      </c>
      <c r="N274" s="72" t="s">
        <v>1135</v>
      </c>
      <c r="O274" s="77">
        <v>12</v>
      </c>
      <c r="P274" s="67">
        <v>4716085687.6999998</v>
      </c>
      <c r="Q274" s="68">
        <v>0</v>
      </c>
      <c r="R274" s="68">
        <v>0</v>
      </c>
      <c r="S274" s="68">
        <v>0</v>
      </c>
      <c r="T274" s="68">
        <v>0</v>
      </c>
      <c r="U274" s="68">
        <v>0</v>
      </c>
      <c r="V274" s="68">
        <v>0</v>
      </c>
      <c r="W274" s="68">
        <v>0</v>
      </c>
      <c r="X274" s="68">
        <v>0</v>
      </c>
      <c r="Y274" s="68">
        <v>0</v>
      </c>
      <c r="Z274" s="68">
        <v>0</v>
      </c>
      <c r="AA274" s="68">
        <v>0</v>
      </c>
      <c r="AB274" s="68">
        <v>0</v>
      </c>
      <c r="AC274" s="68">
        <v>0</v>
      </c>
      <c r="AD274" s="68">
        <v>0</v>
      </c>
      <c r="AE274" s="90">
        <f>+SUM('POAI 2022 - RANGO'!$P274:$AD274)</f>
        <v>4716085687.6999998</v>
      </c>
    </row>
    <row r="275" spans="1:33" ht="53" thickBot="1" x14ac:dyDescent="0.4">
      <c r="A275" s="89" t="s">
        <v>325</v>
      </c>
      <c r="B275" s="70">
        <v>12</v>
      </c>
      <c r="C275" s="70" t="s">
        <v>326</v>
      </c>
      <c r="D275" s="70" t="s">
        <v>684</v>
      </c>
      <c r="E275" s="79">
        <v>1202</v>
      </c>
      <c r="F275" s="72" t="s">
        <v>1136</v>
      </c>
      <c r="G275" s="70" t="s">
        <v>1131</v>
      </c>
      <c r="H275" s="72" t="s">
        <v>1137</v>
      </c>
      <c r="I275" s="70">
        <v>1202003</v>
      </c>
      <c r="J275" s="74" t="s">
        <v>330</v>
      </c>
      <c r="K275" s="70" t="s">
        <v>1138</v>
      </c>
      <c r="L275" s="70">
        <v>120200300</v>
      </c>
      <c r="M275" s="76">
        <v>2021680810054</v>
      </c>
      <c r="N275" s="72" t="s">
        <v>1139</v>
      </c>
      <c r="O275" s="77">
        <v>12</v>
      </c>
      <c r="P275" s="67">
        <v>502708367.30000001</v>
      </c>
      <c r="Q275" s="68">
        <v>0</v>
      </c>
      <c r="R275" s="68">
        <v>0</v>
      </c>
      <c r="S275" s="68">
        <v>0</v>
      </c>
      <c r="T275" s="68">
        <v>0</v>
      </c>
      <c r="U275" s="68">
        <v>0</v>
      </c>
      <c r="V275" s="68">
        <v>0</v>
      </c>
      <c r="W275" s="68">
        <v>0</v>
      </c>
      <c r="X275" s="68">
        <v>0</v>
      </c>
      <c r="Y275" s="68">
        <v>0</v>
      </c>
      <c r="Z275" s="68">
        <v>0</v>
      </c>
      <c r="AA275" s="68">
        <v>0</v>
      </c>
      <c r="AB275" s="68">
        <v>0</v>
      </c>
      <c r="AC275" s="68">
        <v>0</v>
      </c>
      <c r="AD275" s="68">
        <v>0</v>
      </c>
      <c r="AE275" s="90">
        <f>+SUM('POAI 2022 - RANGO'!$P275:$AD275)</f>
        <v>502708367.30000001</v>
      </c>
    </row>
    <row r="276" spans="1:33" ht="53" thickBot="1" x14ac:dyDescent="0.4">
      <c r="A276" s="89" t="s">
        <v>325</v>
      </c>
      <c r="B276" s="70">
        <v>12</v>
      </c>
      <c r="C276" s="70" t="s">
        <v>326</v>
      </c>
      <c r="D276" s="70" t="s">
        <v>684</v>
      </c>
      <c r="E276" s="79">
        <v>1202</v>
      </c>
      <c r="F276" s="72" t="s">
        <v>1136</v>
      </c>
      <c r="G276" s="70" t="s">
        <v>1131</v>
      </c>
      <c r="H276" s="72" t="s">
        <v>1137</v>
      </c>
      <c r="I276" s="70">
        <v>1202003</v>
      </c>
      <c r="J276" s="74" t="s">
        <v>330</v>
      </c>
      <c r="K276" s="70" t="s">
        <v>1138</v>
      </c>
      <c r="L276" s="70">
        <v>120200300</v>
      </c>
      <c r="M276" s="76" t="s">
        <v>575</v>
      </c>
      <c r="N276" s="72" t="s">
        <v>1140</v>
      </c>
      <c r="O276" s="77">
        <v>12</v>
      </c>
      <c r="P276" s="67">
        <v>400000000</v>
      </c>
      <c r="Q276" s="68">
        <v>0</v>
      </c>
      <c r="R276" s="68">
        <v>0</v>
      </c>
      <c r="S276" s="68">
        <v>0</v>
      </c>
      <c r="T276" s="68">
        <v>0</v>
      </c>
      <c r="U276" s="68">
        <v>0</v>
      </c>
      <c r="V276" s="68">
        <v>100000000</v>
      </c>
      <c r="W276" s="68">
        <v>0</v>
      </c>
      <c r="X276" s="68">
        <v>0</v>
      </c>
      <c r="Y276" s="68">
        <v>0</v>
      </c>
      <c r="Z276" s="68">
        <v>0</v>
      </c>
      <c r="AA276" s="68">
        <v>0</v>
      </c>
      <c r="AB276" s="68">
        <v>0</v>
      </c>
      <c r="AC276" s="68">
        <v>0</v>
      </c>
      <c r="AD276" s="68">
        <v>0</v>
      </c>
      <c r="AE276" s="90">
        <f>+SUM('POAI 2022 - RANGO'!$P276:$AD276)</f>
        <v>500000000</v>
      </c>
    </row>
    <row r="277" spans="1:33" ht="53" thickBot="1" x14ac:dyDescent="0.4">
      <c r="A277" s="89" t="s">
        <v>325</v>
      </c>
      <c r="B277" s="70">
        <v>12</v>
      </c>
      <c r="C277" s="70" t="s">
        <v>326</v>
      </c>
      <c r="D277" s="70" t="s">
        <v>684</v>
      </c>
      <c r="E277" s="79">
        <v>1202</v>
      </c>
      <c r="F277" s="72" t="s">
        <v>1136</v>
      </c>
      <c r="G277" s="70" t="s">
        <v>1131</v>
      </c>
      <c r="H277" s="72" t="s">
        <v>1137</v>
      </c>
      <c r="I277" s="70">
        <v>1202003</v>
      </c>
      <c r="J277" s="74" t="s">
        <v>330</v>
      </c>
      <c r="K277" s="70" t="s">
        <v>1138</v>
      </c>
      <c r="L277" s="70">
        <v>120200300</v>
      </c>
      <c r="M277" s="76">
        <v>2020680810129</v>
      </c>
      <c r="N277" s="72" t="s">
        <v>1141</v>
      </c>
      <c r="O277" s="77">
        <v>12</v>
      </c>
      <c r="P277" s="67">
        <v>3945935125</v>
      </c>
      <c r="Q277" s="68">
        <v>0</v>
      </c>
      <c r="R277" s="68">
        <v>0</v>
      </c>
      <c r="S277" s="68">
        <v>0</v>
      </c>
      <c r="T277" s="68">
        <v>0</v>
      </c>
      <c r="U277" s="68">
        <v>0</v>
      </c>
      <c r="V277" s="68">
        <v>0</v>
      </c>
      <c r="W277" s="68">
        <v>0</v>
      </c>
      <c r="X277" s="68">
        <v>0</v>
      </c>
      <c r="Y277" s="68">
        <v>0</v>
      </c>
      <c r="Z277" s="68">
        <v>0</v>
      </c>
      <c r="AA277" s="68">
        <v>0</v>
      </c>
      <c r="AB277" s="68">
        <v>0</v>
      </c>
      <c r="AC277" s="68">
        <v>0</v>
      </c>
      <c r="AD277" s="68">
        <v>0</v>
      </c>
      <c r="AE277" s="90">
        <f>+SUM('POAI 2022 - RANGO'!$P277:$AD277)</f>
        <v>3945935125</v>
      </c>
    </row>
    <row r="278" spans="1:33" ht="53" thickBot="1" x14ac:dyDescent="0.4">
      <c r="A278" s="89" t="s">
        <v>325</v>
      </c>
      <c r="B278" s="70">
        <v>12</v>
      </c>
      <c r="C278" s="70" t="s">
        <v>326</v>
      </c>
      <c r="D278" s="70" t="s">
        <v>684</v>
      </c>
      <c r="E278" s="79">
        <v>1202</v>
      </c>
      <c r="F278" s="72" t="s">
        <v>1136</v>
      </c>
      <c r="G278" s="70" t="s">
        <v>1131</v>
      </c>
      <c r="H278" s="72" t="s">
        <v>1137</v>
      </c>
      <c r="I278" s="70">
        <v>1202003</v>
      </c>
      <c r="J278" s="74" t="s">
        <v>330</v>
      </c>
      <c r="K278" s="70" t="s">
        <v>1138</v>
      </c>
      <c r="L278" s="70">
        <v>120200300</v>
      </c>
      <c r="M278" s="76">
        <v>2021680810024</v>
      </c>
      <c r="N278" s="72" t="s">
        <v>1142</v>
      </c>
      <c r="O278" s="77">
        <v>12</v>
      </c>
      <c r="P278" s="67">
        <v>467500000</v>
      </c>
      <c r="Q278" s="68">
        <v>0</v>
      </c>
      <c r="R278" s="68">
        <v>0</v>
      </c>
      <c r="S278" s="68">
        <v>0</v>
      </c>
      <c r="T278" s="68">
        <v>0</v>
      </c>
      <c r="U278" s="68">
        <v>0</v>
      </c>
      <c r="V278" s="68">
        <v>0</v>
      </c>
      <c r="W278" s="68">
        <v>0</v>
      </c>
      <c r="X278" s="68">
        <v>0</v>
      </c>
      <c r="Y278" s="68">
        <v>0</v>
      </c>
      <c r="Z278" s="68">
        <v>0</v>
      </c>
      <c r="AA278" s="68">
        <v>0</v>
      </c>
      <c r="AB278" s="68">
        <v>0</v>
      </c>
      <c r="AC278" s="68">
        <v>0</v>
      </c>
      <c r="AD278" s="68">
        <v>0</v>
      </c>
      <c r="AE278" s="90">
        <f>+SUM('POAI 2022 - RANGO'!$P278:$AD278)</f>
        <v>467500000</v>
      </c>
    </row>
    <row r="279" spans="1:33" ht="53" thickBot="1" x14ac:dyDescent="0.4">
      <c r="A279" s="89" t="s">
        <v>325</v>
      </c>
      <c r="B279" s="70">
        <v>12</v>
      </c>
      <c r="C279" s="70" t="s">
        <v>326</v>
      </c>
      <c r="D279" s="70" t="s">
        <v>1143</v>
      </c>
      <c r="E279" s="79">
        <v>1207</v>
      </c>
      <c r="F279" s="72" t="s">
        <v>1144</v>
      </c>
      <c r="G279" s="70" t="s">
        <v>1131</v>
      </c>
      <c r="H279" s="72" t="s">
        <v>1145</v>
      </c>
      <c r="I279" s="70">
        <v>1207004</v>
      </c>
      <c r="J279" s="74" t="s">
        <v>331</v>
      </c>
      <c r="K279" s="70" t="s">
        <v>1146</v>
      </c>
      <c r="L279" s="70">
        <v>120700400</v>
      </c>
      <c r="M279" s="76">
        <v>2021680810020</v>
      </c>
      <c r="N279" s="72" t="s">
        <v>1147</v>
      </c>
      <c r="O279" s="77">
        <v>1</v>
      </c>
      <c r="P279" s="67">
        <v>1071454217.5</v>
      </c>
      <c r="Q279" s="68">
        <v>0</v>
      </c>
      <c r="R279" s="68">
        <v>0</v>
      </c>
      <c r="S279" s="68">
        <v>0</v>
      </c>
      <c r="T279" s="68">
        <v>0</v>
      </c>
      <c r="U279" s="68">
        <v>0</v>
      </c>
      <c r="V279" s="68">
        <v>0</v>
      </c>
      <c r="W279" s="68">
        <v>0</v>
      </c>
      <c r="X279" s="68">
        <v>0</v>
      </c>
      <c r="Y279" s="68">
        <v>0</v>
      </c>
      <c r="Z279" s="68">
        <v>0</v>
      </c>
      <c r="AA279" s="68">
        <v>0</v>
      </c>
      <c r="AB279" s="68">
        <v>0</v>
      </c>
      <c r="AC279" s="68">
        <v>0</v>
      </c>
      <c r="AD279" s="68">
        <v>0</v>
      </c>
      <c r="AE279" s="90">
        <f>+SUM('POAI 2022 - RANGO'!$P279:$AD279)</f>
        <v>1071454217.5</v>
      </c>
      <c r="AG279" s="80">
        <v>1078290843.5</v>
      </c>
    </row>
    <row r="280" spans="1:33" ht="63.5" thickBot="1" x14ac:dyDescent="0.4">
      <c r="A280" s="89" t="s">
        <v>325</v>
      </c>
      <c r="B280" s="70">
        <v>12</v>
      </c>
      <c r="C280" s="70" t="s">
        <v>333</v>
      </c>
      <c r="D280" s="70" t="s">
        <v>684</v>
      </c>
      <c r="E280" s="79">
        <v>1202</v>
      </c>
      <c r="F280" s="72" t="s">
        <v>1148</v>
      </c>
      <c r="G280" s="70" t="s">
        <v>1131</v>
      </c>
      <c r="H280" s="72" t="s">
        <v>687</v>
      </c>
      <c r="I280" s="70">
        <v>1202019</v>
      </c>
      <c r="J280" s="74" t="s">
        <v>1149</v>
      </c>
      <c r="K280" s="70" t="s">
        <v>689</v>
      </c>
      <c r="L280" s="70">
        <v>120201900</v>
      </c>
      <c r="M280" s="76">
        <v>2021680810001</v>
      </c>
      <c r="N280" s="72" t="s">
        <v>1150</v>
      </c>
      <c r="O280" s="77">
        <v>1</v>
      </c>
      <c r="P280" s="67">
        <v>1700000000</v>
      </c>
      <c r="Q280" s="68">
        <v>0</v>
      </c>
      <c r="R280" s="68">
        <v>0</v>
      </c>
      <c r="S280" s="68">
        <v>0</v>
      </c>
      <c r="T280" s="68">
        <v>0</v>
      </c>
      <c r="U280" s="68">
        <v>0</v>
      </c>
      <c r="V280" s="68">
        <v>0</v>
      </c>
      <c r="W280" s="68">
        <v>0</v>
      </c>
      <c r="X280" s="68">
        <v>0</v>
      </c>
      <c r="Y280" s="68">
        <v>0</v>
      </c>
      <c r="Z280" s="68">
        <v>0</v>
      </c>
      <c r="AA280" s="68">
        <v>0</v>
      </c>
      <c r="AB280" s="68">
        <v>0</v>
      </c>
      <c r="AC280" s="68">
        <v>0</v>
      </c>
      <c r="AD280" s="68">
        <v>0</v>
      </c>
      <c r="AE280" s="90">
        <f>+SUM('POAI 2022 - RANGO'!$P280:$AD280)</f>
        <v>1700000000</v>
      </c>
    </row>
    <row r="281" spans="1:33" ht="63.5" thickBot="1" x14ac:dyDescent="0.4">
      <c r="A281" s="89" t="s">
        <v>325</v>
      </c>
      <c r="B281" s="70">
        <v>12</v>
      </c>
      <c r="C281" s="70" t="s">
        <v>333</v>
      </c>
      <c r="D281" s="70" t="s">
        <v>684</v>
      </c>
      <c r="E281" s="79">
        <v>1202</v>
      </c>
      <c r="F281" s="72" t="s">
        <v>1148</v>
      </c>
      <c r="G281" s="70" t="s">
        <v>1131</v>
      </c>
      <c r="H281" s="72" t="s">
        <v>687</v>
      </c>
      <c r="I281" s="70">
        <v>1202019</v>
      </c>
      <c r="J281" s="74" t="s">
        <v>335</v>
      </c>
      <c r="K281" s="70" t="s">
        <v>689</v>
      </c>
      <c r="L281" s="70">
        <v>120201900</v>
      </c>
      <c r="M281" s="76">
        <v>2021680810017</v>
      </c>
      <c r="N281" s="72" t="s">
        <v>1151</v>
      </c>
      <c r="O281" s="77">
        <v>1</v>
      </c>
      <c r="P281" s="68">
        <v>320000000</v>
      </c>
      <c r="Q281" s="68">
        <v>0</v>
      </c>
      <c r="R281" s="68">
        <v>0</v>
      </c>
      <c r="S281" s="68">
        <v>0</v>
      </c>
      <c r="T281" s="68">
        <v>0</v>
      </c>
      <c r="U281" s="68">
        <v>0</v>
      </c>
      <c r="V281" s="68">
        <v>0</v>
      </c>
      <c r="W281" s="68">
        <v>0</v>
      </c>
      <c r="X281" s="68">
        <v>0</v>
      </c>
      <c r="Y281" s="68">
        <v>0</v>
      </c>
      <c r="Z281" s="68">
        <v>0</v>
      </c>
      <c r="AA281" s="68">
        <v>0</v>
      </c>
      <c r="AB281" s="68">
        <v>0</v>
      </c>
      <c r="AC281" s="68">
        <v>0</v>
      </c>
      <c r="AD281" s="68">
        <v>0</v>
      </c>
      <c r="AE281" s="90">
        <f>+SUM('POAI 2022 - RANGO'!$P281:$AD281)</f>
        <v>320000000</v>
      </c>
    </row>
    <row r="282" spans="1:33" ht="53" thickBot="1" x14ac:dyDescent="0.4">
      <c r="A282" s="89" t="s">
        <v>325</v>
      </c>
      <c r="B282" s="70">
        <v>12</v>
      </c>
      <c r="C282" s="70" t="s">
        <v>333</v>
      </c>
      <c r="D282" s="70" t="s">
        <v>1143</v>
      </c>
      <c r="E282" s="79">
        <v>1207</v>
      </c>
      <c r="F282" s="72" t="s">
        <v>1152</v>
      </c>
      <c r="G282" s="70" t="s">
        <v>1131</v>
      </c>
      <c r="H282" s="72" t="s">
        <v>1153</v>
      </c>
      <c r="I282" s="70">
        <v>1207002</v>
      </c>
      <c r="J282" s="74" t="s">
        <v>337</v>
      </c>
      <c r="K282" s="70" t="s">
        <v>1154</v>
      </c>
      <c r="L282" s="70">
        <v>120700203</v>
      </c>
      <c r="M282" s="76">
        <v>2020004680081</v>
      </c>
      <c r="N282" s="72" t="s">
        <v>1155</v>
      </c>
      <c r="O282" s="77">
        <v>1</v>
      </c>
      <c r="P282" s="67">
        <v>900000000</v>
      </c>
      <c r="Q282" s="68">
        <v>0</v>
      </c>
      <c r="R282" s="68">
        <v>0</v>
      </c>
      <c r="S282" s="68">
        <v>0</v>
      </c>
      <c r="T282" s="68">
        <v>0</v>
      </c>
      <c r="U282" s="68">
        <v>0</v>
      </c>
      <c r="V282" s="68">
        <v>0</v>
      </c>
      <c r="W282" s="68">
        <v>0</v>
      </c>
      <c r="X282" s="68">
        <v>0</v>
      </c>
      <c r="Y282" s="68">
        <v>0</v>
      </c>
      <c r="Z282" s="68">
        <v>0</v>
      </c>
      <c r="AA282" s="68">
        <v>0</v>
      </c>
      <c r="AB282" s="68">
        <v>0</v>
      </c>
      <c r="AC282" s="68">
        <v>0</v>
      </c>
      <c r="AD282" s="68">
        <v>0</v>
      </c>
      <c r="AE282" s="90">
        <f>+SUM('POAI 2022 - RANGO'!$P282:$AD282)</f>
        <v>900000000</v>
      </c>
    </row>
    <row r="283" spans="1:33" ht="42.5" thickBot="1" x14ac:dyDescent="0.4">
      <c r="A283" s="89" t="s">
        <v>325</v>
      </c>
      <c r="B283" s="70">
        <v>12</v>
      </c>
      <c r="C283" s="70" t="s">
        <v>339</v>
      </c>
      <c r="D283" s="70" t="s">
        <v>1156</v>
      </c>
      <c r="E283" s="79">
        <v>1204</v>
      </c>
      <c r="F283" s="72" t="s">
        <v>1157</v>
      </c>
      <c r="G283" s="70" t="s">
        <v>1131</v>
      </c>
      <c r="H283" s="72" t="s">
        <v>1158</v>
      </c>
      <c r="I283" s="70">
        <v>1204016</v>
      </c>
      <c r="J283" s="74" t="s">
        <v>338</v>
      </c>
      <c r="K283" s="70" t="s">
        <v>1159</v>
      </c>
      <c r="L283" s="70">
        <v>120401601</v>
      </c>
      <c r="M283" s="76">
        <v>2021680810017</v>
      </c>
      <c r="N283" s="72" t="s">
        <v>1160</v>
      </c>
      <c r="O283" s="77">
        <v>3</v>
      </c>
      <c r="P283" s="67">
        <v>1290000000</v>
      </c>
      <c r="Q283" s="68">
        <v>0</v>
      </c>
      <c r="R283" s="68">
        <v>0</v>
      </c>
      <c r="S283" s="68">
        <v>0</v>
      </c>
      <c r="T283" s="68">
        <v>0</v>
      </c>
      <c r="U283" s="68">
        <v>0</v>
      </c>
      <c r="V283" s="68">
        <v>0</v>
      </c>
      <c r="W283" s="68">
        <v>0</v>
      </c>
      <c r="X283" s="68">
        <v>0</v>
      </c>
      <c r="Y283" s="68">
        <v>0</v>
      </c>
      <c r="Z283" s="68">
        <v>0</v>
      </c>
      <c r="AA283" s="68">
        <v>0</v>
      </c>
      <c r="AB283" s="68">
        <v>0</v>
      </c>
      <c r="AC283" s="68">
        <v>0</v>
      </c>
      <c r="AD283" s="68">
        <v>0</v>
      </c>
      <c r="AE283" s="90">
        <f>+SUM('POAI 2022 - RANGO'!$P283:$AD283)</f>
        <v>1290000000</v>
      </c>
    </row>
    <row r="284" spans="1:33" ht="42.5" thickBot="1" x14ac:dyDescent="0.4">
      <c r="A284" s="89" t="s">
        <v>325</v>
      </c>
      <c r="B284" s="70">
        <v>12</v>
      </c>
      <c r="C284" s="70" t="s">
        <v>339</v>
      </c>
      <c r="D284" s="70" t="s">
        <v>684</v>
      </c>
      <c r="E284" s="79">
        <v>1202</v>
      </c>
      <c r="F284" s="72" t="s">
        <v>1157</v>
      </c>
      <c r="G284" s="70" t="s">
        <v>1131</v>
      </c>
      <c r="H284" s="72" t="s">
        <v>1161</v>
      </c>
      <c r="I284" s="70">
        <v>1202021</v>
      </c>
      <c r="J284" s="74" t="s">
        <v>1162</v>
      </c>
      <c r="K284" s="70" t="s">
        <v>1163</v>
      </c>
      <c r="L284" s="70">
        <v>120202100</v>
      </c>
      <c r="M284" s="76">
        <v>2021680810017</v>
      </c>
      <c r="N284" s="72" t="s">
        <v>1160</v>
      </c>
      <c r="O284" s="77">
        <v>4</v>
      </c>
      <c r="P284" s="67">
        <v>60000000</v>
      </c>
      <c r="Q284" s="68">
        <v>0</v>
      </c>
      <c r="R284" s="68">
        <v>0</v>
      </c>
      <c r="S284" s="68">
        <v>0</v>
      </c>
      <c r="T284" s="68">
        <v>0</v>
      </c>
      <c r="U284" s="68">
        <v>0</v>
      </c>
      <c r="V284" s="68">
        <v>0</v>
      </c>
      <c r="W284" s="68">
        <v>0</v>
      </c>
      <c r="X284" s="68">
        <v>0</v>
      </c>
      <c r="Y284" s="68">
        <v>0</v>
      </c>
      <c r="Z284" s="68">
        <v>0</v>
      </c>
      <c r="AA284" s="68">
        <v>0</v>
      </c>
      <c r="AB284" s="68">
        <v>0</v>
      </c>
      <c r="AC284" s="68">
        <v>0</v>
      </c>
      <c r="AD284" s="68">
        <v>0</v>
      </c>
      <c r="AE284" s="90">
        <f>+SUM('POAI 2022 - RANGO'!$P284:$AD284)</f>
        <v>60000000</v>
      </c>
    </row>
    <row r="285" spans="1:33" ht="84.5" thickBot="1" x14ac:dyDescent="0.4">
      <c r="A285" s="89" t="s">
        <v>243</v>
      </c>
      <c r="B285" s="70">
        <v>32</v>
      </c>
      <c r="C285" s="70" t="s">
        <v>244</v>
      </c>
      <c r="D285" s="70" t="s">
        <v>1164</v>
      </c>
      <c r="E285" s="79">
        <v>3206</v>
      </c>
      <c r="F285" s="72" t="s">
        <v>1165</v>
      </c>
      <c r="G285" s="70" t="s">
        <v>1131</v>
      </c>
      <c r="H285" s="72" t="s">
        <v>1166</v>
      </c>
      <c r="I285" s="70">
        <v>3206003</v>
      </c>
      <c r="J285" s="74" t="s">
        <v>249</v>
      </c>
      <c r="K285" s="70" t="s">
        <v>1167</v>
      </c>
      <c r="L285" s="70">
        <v>320600302</v>
      </c>
      <c r="M285" s="76">
        <v>2021680810013</v>
      </c>
      <c r="N285" s="72" t="s">
        <v>1168</v>
      </c>
      <c r="O285" s="77">
        <v>2</v>
      </c>
      <c r="P285" s="67">
        <v>986500000</v>
      </c>
      <c r="Q285" s="68">
        <v>0</v>
      </c>
      <c r="R285" s="68">
        <v>0</v>
      </c>
      <c r="S285" s="68">
        <v>0</v>
      </c>
      <c r="T285" s="68">
        <v>0</v>
      </c>
      <c r="U285" s="68">
        <v>0</v>
      </c>
      <c r="V285" s="68">
        <v>0</v>
      </c>
      <c r="W285" s="68">
        <v>0</v>
      </c>
      <c r="X285" s="68">
        <v>0</v>
      </c>
      <c r="Y285" s="68">
        <v>0</v>
      </c>
      <c r="Z285" s="68">
        <v>0</v>
      </c>
      <c r="AA285" s="68">
        <v>0</v>
      </c>
      <c r="AB285" s="68">
        <v>0</v>
      </c>
      <c r="AC285" s="68">
        <v>0</v>
      </c>
      <c r="AD285" s="68">
        <v>0</v>
      </c>
      <c r="AE285" s="90">
        <f>+SUM('POAI 2022 - RANGO'!$P285:$AD285)</f>
        <v>986500000</v>
      </c>
    </row>
    <row r="286" spans="1:33" ht="42.5" thickBot="1" x14ac:dyDescent="0.4">
      <c r="A286" s="89" t="s">
        <v>291</v>
      </c>
      <c r="B286" s="70">
        <v>45</v>
      </c>
      <c r="C286" s="70" t="s">
        <v>307</v>
      </c>
      <c r="D286" s="70" t="s">
        <v>1169</v>
      </c>
      <c r="E286" s="79">
        <v>4501</v>
      </c>
      <c r="F286" s="72" t="s">
        <v>1170</v>
      </c>
      <c r="G286" s="70" t="s">
        <v>1131</v>
      </c>
      <c r="H286" s="72" t="s">
        <v>1171</v>
      </c>
      <c r="I286" s="70">
        <v>4501026</v>
      </c>
      <c r="J286" s="74" t="s">
        <v>308</v>
      </c>
      <c r="K286" s="70" t="s">
        <v>1172</v>
      </c>
      <c r="L286" s="70">
        <v>450102601</v>
      </c>
      <c r="M286" s="76">
        <v>2020680810129</v>
      </c>
      <c r="N286" s="72" t="s">
        <v>1141</v>
      </c>
      <c r="O286" s="77">
        <v>1</v>
      </c>
      <c r="P286" s="67">
        <v>0</v>
      </c>
      <c r="Q286" s="68">
        <v>0</v>
      </c>
      <c r="R286" s="68">
        <v>0</v>
      </c>
      <c r="S286" s="68">
        <v>0</v>
      </c>
      <c r="T286" s="68">
        <v>0</v>
      </c>
      <c r="U286" s="68">
        <v>0</v>
      </c>
      <c r="V286" s="68">
        <v>0</v>
      </c>
      <c r="W286" s="68">
        <v>0</v>
      </c>
      <c r="X286" s="68">
        <v>0</v>
      </c>
      <c r="Y286" s="68">
        <v>0</v>
      </c>
      <c r="Z286" s="68">
        <v>0</v>
      </c>
      <c r="AA286" s="68">
        <v>0</v>
      </c>
      <c r="AB286" s="68">
        <v>0</v>
      </c>
      <c r="AC286" s="68">
        <v>0</v>
      </c>
      <c r="AD286" s="68">
        <v>134928631.78999999</v>
      </c>
      <c r="AE286" s="90">
        <f>+SUM('POAI 2022 - RANGO'!$P286:$AD286)</f>
        <v>134928631.78999999</v>
      </c>
    </row>
    <row r="287" spans="1:33" ht="53" thickBot="1" x14ac:dyDescent="0.4">
      <c r="A287" s="89" t="s">
        <v>291</v>
      </c>
      <c r="B287" s="70">
        <v>45</v>
      </c>
      <c r="C287" s="70" t="s">
        <v>307</v>
      </c>
      <c r="D287" s="70" t="s">
        <v>1169</v>
      </c>
      <c r="E287" s="79">
        <v>4501</v>
      </c>
      <c r="F287" s="72" t="s">
        <v>1173</v>
      </c>
      <c r="G287" s="70" t="s">
        <v>1131</v>
      </c>
      <c r="H287" s="72" t="s">
        <v>1174</v>
      </c>
      <c r="I287" s="70">
        <v>4501039</v>
      </c>
      <c r="J287" s="74" t="s">
        <v>313</v>
      </c>
      <c r="K287" s="70" t="s">
        <v>1175</v>
      </c>
      <c r="L287" s="70">
        <v>450103900</v>
      </c>
      <c r="M287" s="76">
        <v>2021680810049</v>
      </c>
      <c r="N287" s="72" t="s">
        <v>1176</v>
      </c>
      <c r="O287" s="77">
        <v>5</v>
      </c>
      <c r="P287" s="67">
        <v>3308094541.5</v>
      </c>
      <c r="Q287" s="68">
        <v>0</v>
      </c>
      <c r="R287" s="68">
        <v>0</v>
      </c>
      <c r="S287" s="68">
        <v>0</v>
      </c>
      <c r="T287" s="68">
        <v>0</v>
      </c>
      <c r="U287" s="68">
        <v>0</v>
      </c>
      <c r="V287" s="68">
        <v>0</v>
      </c>
      <c r="W287" s="68">
        <v>0</v>
      </c>
      <c r="X287" s="68">
        <v>0</v>
      </c>
      <c r="Y287" s="68">
        <v>0</v>
      </c>
      <c r="Z287" s="68">
        <v>0</v>
      </c>
      <c r="AA287" s="68">
        <v>0</v>
      </c>
      <c r="AB287" s="68">
        <v>0</v>
      </c>
      <c r="AC287" s="68">
        <v>0</v>
      </c>
      <c r="AD287" s="68">
        <v>0</v>
      </c>
      <c r="AE287" s="90">
        <f>+SUM('POAI 2022 - RANGO'!$P287:$AD287)</f>
        <v>3308094541.5</v>
      </c>
    </row>
    <row r="288" spans="1:33" ht="63.5" thickBot="1" x14ac:dyDescent="0.4">
      <c r="A288" s="89" t="s">
        <v>291</v>
      </c>
      <c r="B288" s="70">
        <v>45</v>
      </c>
      <c r="C288" s="70" t="s">
        <v>307</v>
      </c>
      <c r="D288" s="70" t="s">
        <v>1169</v>
      </c>
      <c r="E288" s="79">
        <v>4501</v>
      </c>
      <c r="F288" s="72" t="s">
        <v>1173</v>
      </c>
      <c r="G288" s="70" t="s">
        <v>1131</v>
      </c>
      <c r="H288" s="72" t="s">
        <v>1174</v>
      </c>
      <c r="I288" s="70">
        <v>4501039</v>
      </c>
      <c r="J288" s="74" t="s">
        <v>313</v>
      </c>
      <c r="K288" s="70" t="s">
        <v>1175</v>
      </c>
      <c r="L288" s="70">
        <v>450103900</v>
      </c>
      <c r="M288" s="76">
        <v>2021680810053</v>
      </c>
      <c r="N288" s="72" t="s">
        <v>1177</v>
      </c>
      <c r="O288" s="77">
        <v>5</v>
      </c>
      <c r="P288" s="67">
        <v>149808193.47</v>
      </c>
      <c r="Q288" s="68">
        <v>0</v>
      </c>
      <c r="R288" s="68">
        <v>0</v>
      </c>
      <c r="S288" s="68">
        <v>0</v>
      </c>
      <c r="T288" s="68">
        <v>0</v>
      </c>
      <c r="U288" s="68">
        <v>0</v>
      </c>
      <c r="V288" s="68">
        <v>0</v>
      </c>
      <c r="W288" s="68">
        <v>0</v>
      </c>
      <c r="X288" s="68">
        <v>0</v>
      </c>
      <c r="Y288" s="68">
        <v>0</v>
      </c>
      <c r="Z288" s="68">
        <v>0</v>
      </c>
      <c r="AA288" s="68">
        <v>0</v>
      </c>
      <c r="AB288" s="68">
        <v>0</v>
      </c>
      <c r="AC288" s="68">
        <v>0</v>
      </c>
      <c r="AD288" s="68">
        <v>0</v>
      </c>
      <c r="AE288" s="90">
        <f>+SUM('POAI 2022 - RANGO'!$P288:$AD288)</f>
        <v>149808193.47</v>
      </c>
    </row>
    <row r="289" spans="1:31" ht="42.5" thickBot="1" x14ac:dyDescent="0.4">
      <c r="A289" s="89" t="s">
        <v>291</v>
      </c>
      <c r="B289" s="70">
        <v>45</v>
      </c>
      <c r="C289" s="70" t="s">
        <v>319</v>
      </c>
      <c r="D289" s="70" t="s">
        <v>1169</v>
      </c>
      <c r="E289" s="79">
        <v>4501</v>
      </c>
      <c r="F289" s="72" t="s">
        <v>1178</v>
      </c>
      <c r="G289" s="70" t="s">
        <v>1131</v>
      </c>
      <c r="H289" s="72" t="s">
        <v>1179</v>
      </c>
      <c r="I289" s="70">
        <v>4501004</v>
      </c>
      <c r="J289" s="74" t="s">
        <v>318</v>
      </c>
      <c r="K289" s="70" t="s">
        <v>1180</v>
      </c>
      <c r="L289" s="70">
        <v>450100400</v>
      </c>
      <c r="M289" s="76">
        <v>2020680810104</v>
      </c>
      <c r="N289" s="72" t="s">
        <v>1181</v>
      </c>
      <c r="O289" s="82">
        <v>1</v>
      </c>
      <c r="P289" s="67">
        <v>454871680.80000001</v>
      </c>
      <c r="Q289" s="68">
        <v>0</v>
      </c>
      <c r="R289" s="68">
        <v>0</v>
      </c>
      <c r="S289" s="68">
        <v>0</v>
      </c>
      <c r="T289" s="68">
        <v>0</v>
      </c>
      <c r="U289" s="68">
        <v>0</v>
      </c>
      <c r="V289" s="68">
        <v>0</v>
      </c>
      <c r="W289" s="68">
        <v>0</v>
      </c>
      <c r="X289" s="68">
        <v>0</v>
      </c>
      <c r="Y289" s="68">
        <v>0</v>
      </c>
      <c r="Z289" s="68">
        <v>0</v>
      </c>
      <c r="AA289" s="68">
        <v>0</v>
      </c>
      <c r="AB289" s="68">
        <v>0</v>
      </c>
      <c r="AC289" s="68">
        <v>0</v>
      </c>
      <c r="AD289" s="68">
        <v>0</v>
      </c>
      <c r="AE289" s="90">
        <f>+SUM('POAI 2022 - RANGO'!$P289:$AD289)</f>
        <v>454871680.80000001</v>
      </c>
    </row>
    <row r="290" spans="1:31" ht="42.5" thickBot="1" x14ac:dyDescent="0.4">
      <c r="A290" s="89" t="s">
        <v>291</v>
      </c>
      <c r="B290" s="70">
        <v>45</v>
      </c>
      <c r="C290" s="70" t="s">
        <v>319</v>
      </c>
      <c r="D290" s="70" t="s">
        <v>1169</v>
      </c>
      <c r="E290" s="79">
        <v>4501</v>
      </c>
      <c r="F290" s="72" t="s">
        <v>1178</v>
      </c>
      <c r="G290" s="70" t="s">
        <v>1131</v>
      </c>
      <c r="H290" s="72" t="s">
        <v>1179</v>
      </c>
      <c r="I290" s="70">
        <v>4501004</v>
      </c>
      <c r="J290" s="74" t="s">
        <v>320</v>
      </c>
      <c r="K290" s="70" t="s">
        <v>1180</v>
      </c>
      <c r="L290" s="70">
        <v>450100400</v>
      </c>
      <c r="M290" s="76">
        <v>2020680810105</v>
      </c>
      <c r="N290" s="72" t="s">
        <v>1182</v>
      </c>
      <c r="O290" s="77">
        <v>1</v>
      </c>
      <c r="P290" s="67">
        <f>194944888.2+590000000</f>
        <v>784944888.20000005</v>
      </c>
      <c r="Q290" s="68">
        <v>0</v>
      </c>
      <c r="R290" s="68">
        <v>0</v>
      </c>
      <c r="S290" s="68">
        <v>0</v>
      </c>
      <c r="T290" s="68">
        <v>0</v>
      </c>
      <c r="U290" s="68">
        <v>0</v>
      </c>
      <c r="V290" s="68">
        <v>0</v>
      </c>
      <c r="W290" s="68">
        <v>0</v>
      </c>
      <c r="X290" s="68">
        <v>0</v>
      </c>
      <c r="Y290" s="68">
        <v>0</v>
      </c>
      <c r="Z290" s="68">
        <v>0</v>
      </c>
      <c r="AA290" s="68">
        <v>0</v>
      </c>
      <c r="AB290" s="68">
        <v>0</v>
      </c>
      <c r="AC290" s="68">
        <v>0</v>
      </c>
      <c r="AD290" s="68">
        <v>0</v>
      </c>
      <c r="AE290" s="90">
        <f>+SUM('POAI 2022 - RANGO'!$P290:$AD290)</f>
        <v>784944888.20000005</v>
      </c>
    </row>
    <row r="291" spans="1:31" ht="53" thickBot="1" x14ac:dyDescent="0.4">
      <c r="A291" s="89" t="s">
        <v>291</v>
      </c>
      <c r="B291" s="70">
        <v>45</v>
      </c>
      <c r="C291" s="70" t="s">
        <v>307</v>
      </c>
      <c r="D291" s="70" t="s">
        <v>1169</v>
      </c>
      <c r="E291" s="79">
        <v>4501</v>
      </c>
      <c r="F291" s="72" t="s">
        <v>1173</v>
      </c>
      <c r="G291" s="70" t="s">
        <v>1183</v>
      </c>
      <c r="H291" s="72" t="s">
        <v>1174</v>
      </c>
      <c r="I291" s="70">
        <v>4501039</v>
      </c>
      <c r="J291" s="74" t="s">
        <v>485</v>
      </c>
      <c r="K291" s="70" t="s">
        <v>1175</v>
      </c>
      <c r="L291" s="70">
        <v>450103900</v>
      </c>
      <c r="M291" s="76" t="s">
        <v>575</v>
      </c>
      <c r="N291" s="72" t="s">
        <v>1184</v>
      </c>
      <c r="O291" s="77">
        <v>1</v>
      </c>
      <c r="P291" s="67">
        <v>337500000</v>
      </c>
      <c r="Q291" s="68">
        <v>0</v>
      </c>
      <c r="R291" s="68">
        <v>0</v>
      </c>
      <c r="S291" s="68">
        <v>0</v>
      </c>
      <c r="T291" s="68">
        <v>0</v>
      </c>
      <c r="U291" s="68">
        <v>0</v>
      </c>
      <c r="V291" s="68">
        <v>0</v>
      </c>
      <c r="W291" s="68">
        <v>0</v>
      </c>
      <c r="X291" s="68">
        <v>0</v>
      </c>
      <c r="Y291" s="68">
        <v>0</v>
      </c>
      <c r="Z291" s="68">
        <v>0</v>
      </c>
      <c r="AA291" s="68">
        <v>0</v>
      </c>
      <c r="AB291" s="68">
        <v>0</v>
      </c>
      <c r="AC291" s="68">
        <v>0</v>
      </c>
      <c r="AD291" s="68">
        <v>0</v>
      </c>
      <c r="AE291" s="90">
        <f>+SUM('POAI 2022 - RANGO'!$P291:$AD291)</f>
        <v>337500000</v>
      </c>
    </row>
    <row r="292" spans="1:31" ht="53" thickBot="1" x14ac:dyDescent="0.4">
      <c r="A292" s="89" t="s">
        <v>351</v>
      </c>
      <c r="B292" s="69">
        <v>4</v>
      </c>
      <c r="C292" s="70" t="s">
        <v>356</v>
      </c>
      <c r="D292" s="70" t="s">
        <v>1185</v>
      </c>
      <c r="E292" s="71">
        <v>406</v>
      </c>
      <c r="F292" s="72" t="s">
        <v>1186</v>
      </c>
      <c r="G292" s="70" t="s">
        <v>1187</v>
      </c>
      <c r="H292" s="72" t="s">
        <v>1188</v>
      </c>
      <c r="I292" s="73">
        <v>406006</v>
      </c>
      <c r="J292" s="74" t="s">
        <v>1189</v>
      </c>
      <c r="K292" s="70" t="s">
        <v>1190</v>
      </c>
      <c r="L292" s="75">
        <v>40600600</v>
      </c>
      <c r="M292" s="76">
        <v>2020680810078</v>
      </c>
      <c r="N292" s="72" t="s">
        <v>1191</v>
      </c>
      <c r="O292" s="77">
        <v>1</v>
      </c>
      <c r="P292" s="67">
        <v>269097220.41000003</v>
      </c>
      <c r="Q292" s="68">
        <v>0</v>
      </c>
      <c r="R292" s="68">
        <v>0</v>
      </c>
      <c r="S292" s="68">
        <v>0</v>
      </c>
      <c r="T292" s="68">
        <v>0</v>
      </c>
      <c r="U292" s="68">
        <v>0</v>
      </c>
      <c r="V292" s="68">
        <v>19755522.600000001</v>
      </c>
      <c r="W292" s="68">
        <v>0</v>
      </c>
      <c r="X292" s="68">
        <v>0</v>
      </c>
      <c r="Y292" s="68">
        <v>0</v>
      </c>
      <c r="Z292" s="68">
        <v>0</v>
      </c>
      <c r="AA292" s="68">
        <v>0</v>
      </c>
      <c r="AB292" s="68">
        <v>0</v>
      </c>
      <c r="AC292" s="68">
        <v>0</v>
      </c>
      <c r="AD292" s="68">
        <v>28581830.73</v>
      </c>
      <c r="AE292" s="90">
        <f>+SUM('POAI 2022 - RANGO'!$P292:$AD292)</f>
        <v>317434573.74000007</v>
      </c>
    </row>
    <row r="293" spans="1:31" ht="53" thickBot="1" x14ac:dyDescent="0.4">
      <c r="A293" s="89" t="s">
        <v>351</v>
      </c>
      <c r="B293" s="69">
        <v>4</v>
      </c>
      <c r="C293" s="70" t="s">
        <v>356</v>
      </c>
      <c r="D293" s="70" t="s">
        <v>1185</v>
      </c>
      <c r="E293" s="71">
        <v>406</v>
      </c>
      <c r="F293" s="72" t="s">
        <v>1186</v>
      </c>
      <c r="G293" s="70" t="s">
        <v>1187</v>
      </c>
      <c r="H293" s="72" t="s">
        <v>1188</v>
      </c>
      <c r="I293" s="73">
        <v>406006</v>
      </c>
      <c r="J293" s="74" t="s">
        <v>357</v>
      </c>
      <c r="K293" s="70" t="s">
        <v>1190</v>
      </c>
      <c r="L293" s="75">
        <v>40600600</v>
      </c>
      <c r="M293" s="76">
        <v>2021680810025</v>
      </c>
      <c r="N293" s="72" t="s">
        <v>1192</v>
      </c>
      <c r="O293" s="77">
        <v>1</v>
      </c>
      <c r="P293" s="67">
        <v>130000000</v>
      </c>
      <c r="Q293" s="68">
        <v>0</v>
      </c>
      <c r="R293" s="68">
        <v>0</v>
      </c>
      <c r="S293" s="68">
        <v>0</v>
      </c>
      <c r="T293" s="68">
        <v>0</v>
      </c>
      <c r="U293" s="68">
        <v>0</v>
      </c>
      <c r="V293" s="68">
        <v>120000000</v>
      </c>
      <c r="W293" s="68">
        <v>0</v>
      </c>
      <c r="X293" s="68">
        <v>0</v>
      </c>
      <c r="Y293" s="68">
        <v>0</v>
      </c>
      <c r="Z293" s="68">
        <v>0</v>
      </c>
      <c r="AA293" s="68">
        <v>0</v>
      </c>
      <c r="AB293" s="68">
        <v>0</v>
      </c>
      <c r="AC293" s="68">
        <v>0</v>
      </c>
      <c r="AD293" s="68">
        <v>0</v>
      </c>
      <c r="AE293" s="90">
        <f>+SUM('POAI 2022 - RANGO'!$P293:$AD293)</f>
        <v>250000000</v>
      </c>
    </row>
    <row r="294" spans="1:31" ht="53" thickBot="1" x14ac:dyDescent="0.4">
      <c r="A294" s="89" t="s">
        <v>351</v>
      </c>
      <c r="B294" s="69">
        <v>4</v>
      </c>
      <c r="C294" s="70" t="s">
        <v>356</v>
      </c>
      <c r="D294" s="70" t="s">
        <v>1185</v>
      </c>
      <c r="E294" s="71">
        <v>406</v>
      </c>
      <c r="F294" s="72" t="s">
        <v>1193</v>
      </c>
      <c r="G294" s="70" t="s">
        <v>1187</v>
      </c>
      <c r="H294" s="72" t="s">
        <v>1188</v>
      </c>
      <c r="I294" s="73">
        <v>406006</v>
      </c>
      <c r="J294" s="74" t="s">
        <v>358</v>
      </c>
      <c r="K294" s="70" t="s">
        <v>1190</v>
      </c>
      <c r="L294" s="75">
        <v>40600600</v>
      </c>
      <c r="M294" s="76">
        <v>2020680810125</v>
      </c>
      <c r="N294" s="72" t="s">
        <v>1194</v>
      </c>
      <c r="O294" s="77">
        <v>1</v>
      </c>
      <c r="P294" s="67">
        <v>30000000</v>
      </c>
      <c r="Q294" s="68">
        <v>0</v>
      </c>
      <c r="R294" s="68">
        <v>0</v>
      </c>
      <c r="S294" s="68">
        <v>0</v>
      </c>
      <c r="T294" s="68">
        <v>0</v>
      </c>
      <c r="U294" s="68">
        <v>0</v>
      </c>
      <c r="V294" s="68">
        <v>60000000</v>
      </c>
      <c r="W294" s="68">
        <v>0</v>
      </c>
      <c r="X294" s="68">
        <v>0</v>
      </c>
      <c r="Y294" s="68">
        <v>0</v>
      </c>
      <c r="Z294" s="68">
        <v>0</v>
      </c>
      <c r="AA294" s="68">
        <v>0</v>
      </c>
      <c r="AB294" s="68">
        <v>0</v>
      </c>
      <c r="AC294" s="68">
        <v>0</v>
      </c>
      <c r="AD294" s="68">
        <v>0</v>
      </c>
      <c r="AE294" s="90">
        <f>+SUM('POAI 2022 - RANGO'!$P294:$AD294)</f>
        <v>90000000</v>
      </c>
    </row>
    <row r="295" spans="1:31" ht="53" thickBot="1" x14ac:dyDescent="0.4">
      <c r="A295" s="89" t="s">
        <v>351</v>
      </c>
      <c r="B295" s="69">
        <v>4</v>
      </c>
      <c r="C295" s="70" t="s">
        <v>356</v>
      </c>
      <c r="D295" s="70" t="s">
        <v>1185</v>
      </c>
      <c r="E295" s="71">
        <v>406</v>
      </c>
      <c r="F295" s="72" t="s">
        <v>1195</v>
      </c>
      <c r="G295" s="70" t="s">
        <v>1187</v>
      </c>
      <c r="H295" s="72" t="s">
        <v>1196</v>
      </c>
      <c r="I295" s="73">
        <v>406016</v>
      </c>
      <c r="J295" s="74" t="s">
        <v>359</v>
      </c>
      <c r="K295" s="70" t="s">
        <v>1197</v>
      </c>
      <c r="L295" s="75">
        <v>40601601</v>
      </c>
      <c r="M295" s="76">
        <v>2021680810040</v>
      </c>
      <c r="N295" s="72" t="s">
        <v>1198</v>
      </c>
      <c r="O295" s="77">
        <v>1</v>
      </c>
      <c r="P295" s="67">
        <v>0</v>
      </c>
      <c r="Q295" s="68">
        <v>0</v>
      </c>
      <c r="R295" s="68">
        <v>0</v>
      </c>
      <c r="S295" s="68">
        <v>0</v>
      </c>
      <c r="T295" s="68">
        <v>0</v>
      </c>
      <c r="U295" s="68">
        <v>0</v>
      </c>
      <c r="V295" s="68">
        <v>0</v>
      </c>
      <c r="W295" s="68">
        <v>0</v>
      </c>
      <c r="X295" s="68">
        <v>0</v>
      </c>
      <c r="Y295" s="68">
        <v>0</v>
      </c>
      <c r="Z295" s="68">
        <v>0</v>
      </c>
      <c r="AA295" s="68">
        <v>0</v>
      </c>
      <c r="AB295" s="68">
        <v>0</v>
      </c>
      <c r="AC295" s="68">
        <v>0</v>
      </c>
      <c r="AD295" s="68">
        <v>36004799</v>
      </c>
      <c r="AE295" s="90">
        <f>+SUM('POAI 2022 - RANGO'!$P295:$AD295)</f>
        <v>36004799</v>
      </c>
    </row>
    <row r="296" spans="1:31" ht="53" thickBot="1" x14ac:dyDescent="0.4">
      <c r="A296" s="89" t="s">
        <v>351</v>
      </c>
      <c r="B296" s="69">
        <v>4</v>
      </c>
      <c r="C296" s="70" t="s">
        <v>356</v>
      </c>
      <c r="D296" s="70" t="s">
        <v>1199</v>
      </c>
      <c r="E296" s="71">
        <v>401</v>
      </c>
      <c r="F296" s="72" t="s">
        <v>1200</v>
      </c>
      <c r="G296" s="70" t="s">
        <v>1187</v>
      </c>
      <c r="H296" s="72" t="s">
        <v>1201</v>
      </c>
      <c r="I296" s="73">
        <v>401005</v>
      </c>
      <c r="J296" s="74" t="s">
        <v>361</v>
      </c>
      <c r="K296" s="70" t="s">
        <v>1202</v>
      </c>
      <c r="L296" s="75">
        <v>40100500</v>
      </c>
      <c r="M296" s="76">
        <v>2020680810081</v>
      </c>
      <c r="N296" s="72" t="s">
        <v>1203</v>
      </c>
      <c r="O296" s="77">
        <v>900</v>
      </c>
      <c r="P296" s="67">
        <v>668595201.33000004</v>
      </c>
      <c r="Q296" s="68">
        <v>0</v>
      </c>
      <c r="R296" s="68">
        <v>0</v>
      </c>
      <c r="S296" s="68">
        <v>0</v>
      </c>
      <c r="T296" s="68">
        <v>0</v>
      </c>
      <c r="U296" s="68">
        <v>0</v>
      </c>
      <c r="V296" s="68">
        <v>134736532.44</v>
      </c>
      <c r="W296" s="68">
        <v>0</v>
      </c>
      <c r="X296" s="68">
        <v>0</v>
      </c>
      <c r="Y296" s="68">
        <v>0</v>
      </c>
      <c r="Z296" s="68">
        <v>0</v>
      </c>
      <c r="AA296" s="68">
        <v>0</v>
      </c>
      <c r="AB296" s="68">
        <v>0</v>
      </c>
      <c r="AC296" s="68">
        <v>0</v>
      </c>
      <c r="AD296" s="68">
        <v>0</v>
      </c>
      <c r="AE296" s="90">
        <f>+SUM('POAI 2022 - RANGO'!$P296:$AD296)</f>
        <v>803331733.76999998</v>
      </c>
    </row>
    <row r="297" spans="1:31" ht="53" thickBot="1" x14ac:dyDescent="0.4">
      <c r="A297" s="89" t="s">
        <v>351</v>
      </c>
      <c r="B297" s="69">
        <v>4</v>
      </c>
      <c r="C297" s="70" t="s">
        <v>356</v>
      </c>
      <c r="D297" s="70" t="s">
        <v>1199</v>
      </c>
      <c r="E297" s="71">
        <v>401</v>
      </c>
      <c r="F297" s="72" t="s">
        <v>1204</v>
      </c>
      <c r="G297" s="70" t="s">
        <v>1187</v>
      </c>
      <c r="H297" s="72" t="s">
        <v>1205</v>
      </c>
      <c r="I297" s="73">
        <v>401025</v>
      </c>
      <c r="J297" s="74" t="s">
        <v>362</v>
      </c>
      <c r="K297" s="70" t="s">
        <v>1206</v>
      </c>
      <c r="L297" s="75">
        <v>40102500</v>
      </c>
      <c r="M297" s="76">
        <v>2020680810119</v>
      </c>
      <c r="N297" s="72" t="s">
        <v>1207</v>
      </c>
      <c r="O297" s="78">
        <v>0.05</v>
      </c>
      <c r="P297" s="68">
        <v>206999999.99999994</v>
      </c>
      <c r="Q297" s="68">
        <v>0</v>
      </c>
      <c r="R297" s="68">
        <v>0</v>
      </c>
      <c r="S297" s="68">
        <v>0</v>
      </c>
      <c r="T297" s="68">
        <v>0</v>
      </c>
      <c r="U297" s="68">
        <v>0</v>
      </c>
      <c r="V297" s="68">
        <v>0</v>
      </c>
      <c r="W297" s="68">
        <v>0</v>
      </c>
      <c r="X297" s="68">
        <v>0</v>
      </c>
      <c r="Y297" s="68">
        <v>0</v>
      </c>
      <c r="Z297" s="68">
        <v>0</v>
      </c>
      <c r="AA297" s="68">
        <v>0</v>
      </c>
      <c r="AB297" s="68">
        <v>0</v>
      </c>
      <c r="AC297" s="68">
        <v>0</v>
      </c>
      <c r="AD297" s="68">
        <v>380697712</v>
      </c>
      <c r="AE297" s="90">
        <f>+SUM('POAI 2022 - RANGO'!$P297:$AD297)</f>
        <v>587697712</v>
      </c>
    </row>
    <row r="298" spans="1:31" ht="53" thickBot="1" x14ac:dyDescent="0.4">
      <c r="A298" s="89" t="s">
        <v>351</v>
      </c>
      <c r="B298" s="69">
        <v>4</v>
      </c>
      <c r="C298" s="70" t="s">
        <v>356</v>
      </c>
      <c r="D298" s="70" t="s">
        <v>1185</v>
      </c>
      <c r="E298" s="71">
        <v>406</v>
      </c>
      <c r="F298" s="72" t="s">
        <v>1208</v>
      </c>
      <c r="G298" s="70" t="s">
        <v>1187</v>
      </c>
      <c r="H298" s="72" t="s">
        <v>1188</v>
      </c>
      <c r="I298" s="73">
        <v>406006</v>
      </c>
      <c r="J298" s="74" t="s">
        <v>365</v>
      </c>
      <c r="K298" s="70" t="s">
        <v>1190</v>
      </c>
      <c r="L298" s="75">
        <v>40600600</v>
      </c>
      <c r="M298" s="76">
        <v>2020680810055</v>
      </c>
      <c r="N298" s="72" t="s">
        <v>1209</v>
      </c>
      <c r="O298" s="77">
        <v>2</v>
      </c>
      <c r="P298" s="67">
        <v>337340058.35000002</v>
      </c>
      <c r="Q298" s="68">
        <v>0</v>
      </c>
      <c r="R298" s="68">
        <v>0</v>
      </c>
      <c r="S298" s="68">
        <v>0</v>
      </c>
      <c r="T298" s="68">
        <v>0</v>
      </c>
      <c r="U298" s="68">
        <v>0</v>
      </c>
      <c r="V298" s="68">
        <v>226331733.78</v>
      </c>
      <c r="W298" s="68">
        <v>0</v>
      </c>
      <c r="X298" s="68">
        <v>0</v>
      </c>
      <c r="Y298" s="68">
        <v>0</v>
      </c>
      <c r="Z298" s="68">
        <v>0</v>
      </c>
      <c r="AA298" s="68">
        <v>0</v>
      </c>
      <c r="AB298" s="68">
        <v>0</v>
      </c>
      <c r="AC298" s="68">
        <v>0</v>
      </c>
      <c r="AD298" s="68">
        <v>0</v>
      </c>
      <c r="AE298" s="90">
        <f>+SUM('POAI 2022 - RANGO'!$P298:$AD298)</f>
        <v>563671792.13</v>
      </c>
    </row>
    <row r="299" spans="1:31" ht="53" thickBot="1" x14ac:dyDescent="0.4">
      <c r="A299" s="89" t="s">
        <v>351</v>
      </c>
      <c r="B299" s="69">
        <v>4</v>
      </c>
      <c r="C299" s="70" t="s">
        <v>356</v>
      </c>
      <c r="D299" s="70" t="s">
        <v>1199</v>
      </c>
      <c r="E299" s="71">
        <v>401</v>
      </c>
      <c r="F299" s="72" t="s">
        <v>1210</v>
      </c>
      <c r="G299" s="70" t="s">
        <v>1187</v>
      </c>
      <c r="H299" s="72" t="s">
        <v>1211</v>
      </c>
      <c r="I299" s="73">
        <v>401104</v>
      </c>
      <c r="J299" s="74" t="s">
        <v>368</v>
      </c>
      <c r="K299" s="70" t="s">
        <v>1212</v>
      </c>
      <c r="L299" s="75">
        <v>40110400</v>
      </c>
      <c r="M299" s="76">
        <v>2020680810174</v>
      </c>
      <c r="N299" s="72" t="s">
        <v>1213</v>
      </c>
      <c r="O299" s="77">
        <v>1000</v>
      </c>
      <c r="P299" s="67">
        <v>88800000</v>
      </c>
      <c r="Q299" s="68">
        <v>0</v>
      </c>
      <c r="R299" s="68">
        <v>0</v>
      </c>
      <c r="S299" s="68">
        <v>0</v>
      </c>
      <c r="T299" s="68">
        <v>0</v>
      </c>
      <c r="U299" s="68">
        <v>0</v>
      </c>
      <c r="V299" s="68">
        <v>0</v>
      </c>
      <c r="W299" s="68">
        <v>0</v>
      </c>
      <c r="X299" s="68">
        <v>0</v>
      </c>
      <c r="Y299" s="68">
        <v>0</v>
      </c>
      <c r="Z299" s="68">
        <v>0</v>
      </c>
      <c r="AA299" s="68">
        <v>0</v>
      </c>
      <c r="AB299" s="68">
        <v>0</v>
      </c>
      <c r="AC299" s="68">
        <v>0</v>
      </c>
      <c r="AD299" s="68">
        <v>0</v>
      </c>
      <c r="AE299" s="90">
        <f>+SUM('POAI 2022 - RANGO'!$P299:$AD299)</f>
        <v>88800000</v>
      </c>
    </row>
    <row r="300" spans="1:31" ht="53" thickBot="1" x14ac:dyDescent="0.4">
      <c r="A300" s="89" t="s">
        <v>351</v>
      </c>
      <c r="B300" s="69">
        <v>4</v>
      </c>
      <c r="C300" s="70" t="s">
        <v>356</v>
      </c>
      <c r="D300" s="70" t="s">
        <v>1199</v>
      </c>
      <c r="E300" s="71">
        <v>401</v>
      </c>
      <c r="F300" s="72" t="s">
        <v>1214</v>
      </c>
      <c r="G300" s="70" t="s">
        <v>1187</v>
      </c>
      <c r="H300" s="72" t="s">
        <v>1215</v>
      </c>
      <c r="I300" s="73">
        <v>401094</v>
      </c>
      <c r="J300" s="74" t="s">
        <v>369</v>
      </c>
      <c r="K300" s="70" t="s">
        <v>1216</v>
      </c>
      <c r="L300" s="75">
        <v>40109400</v>
      </c>
      <c r="M300" s="76">
        <v>2020680810053</v>
      </c>
      <c r="N300" s="72" t="s">
        <v>1217</v>
      </c>
      <c r="O300" s="77">
        <v>1</v>
      </c>
      <c r="P300" s="68">
        <v>731331733.77777302</v>
      </c>
      <c r="Q300" s="68">
        <v>0</v>
      </c>
      <c r="R300" s="68">
        <v>0</v>
      </c>
      <c r="S300" s="68">
        <v>0</v>
      </c>
      <c r="T300" s="68">
        <v>0</v>
      </c>
      <c r="U300" s="68">
        <v>0</v>
      </c>
      <c r="V300" s="68">
        <v>0</v>
      </c>
      <c r="W300" s="68">
        <v>0</v>
      </c>
      <c r="X300" s="68">
        <v>0</v>
      </c>
      <c r="Y300" s="68">
        <v>0</v>
      </c>
      <c r="Z300" s="68">
        <v>0</v>
      </c>
      <c r="AA300" s="68">
        <v>0</v>
      </c>
      <c r="AB300" s="68">
        <v>0</v>
      </c>
      <c r="AC300" s="68">
        <v>0</v>
      </c>
      <c r="AD300" s="68">
        <v>0</v>
      </c>
      <c r="AE300" s="90">
        <f>+SUM('POAI 2022 - RANGO'!$P300:$AD300)</f>
        <v>731331733.77777302</v>
      </c>
    </row>
    <row r="301" spans="1:31" ht="53" thickBot="1" x14ac:dyDescent="0.4">
      <c r="A301" s="89" t="s">
        <v>351</v>
      </c>
      <c r="B301" s="69">
        <v>4</v>
      </c>
      <c r="C301" s="70" t="s">
        <v>356</v>
      </c>
      <c r="D301" s="70" t="s">
        <v>1185</v>
      </c>
      <c r="E301" s="71">
        <v>406</v>
      </c>
      <c r="F301" s="72" t="s">
        <v>1214</v>
      </c>
      <c r="G301" s="70" t="s">
        <v>1187</v>
      </c>
      <c r="H301" s="72" t="s">
        <v>1218</v>
      </c>
      <c r="I301" s="73">
        <v>406009</v>
      </c>
      <c r="J301" s="74" t="s">
        <v>371</v>
      </c>
      <c r="K301" s="70" t="s">
        <v>1219</v>
      </c>
      <c r="L301" s="75">
        <v>40600900</v>
      </c>
      <c r="M301" s="76">
        <v>2020680810121</v>
      </c>
      <c r="N301" s="72" t="s">
        <v>1220</v>
      </c>
      <c r="O301" s="77">
        <v>1</v>
      </c>
      <c r="P301" s="67">
        <v>184000000</v>
      </c>
      <c r="Q301" s="68">
        <v>0</v>
      </c>
      <c r="R301" s="68">
        <v>0</v>
      </c>
      <c r="S301" s="68">
        <v>0</v>
      </c>
      <c r="T301" s="68">
        <v>0</v>
      </c>
      <c r="U301" s="68">
        <v>0</v>
      </c>
      <c r="V301" s="68">
        <v>0</v>
      </c>
      <c r="W301" s="68">
        <v>0</v>
      </c>
      <c r="X301" s="68">
        <v>0</v>
      </c>
      <c r="Y301" s="68">
        <v>0</v>
      </c>
      <c r="Z301" s="68">
        <v>0</v>
      </c>
      <c r="AA301" s="68">
        <v>0</v>
      </c>
      <c r="AB301" s="68">
        <v>0</v>
      </c>
      <c r="AC301" s="68">
        <v>0</v>
      </c>
      <c r="AD301" s="68">
        <v>0</v>
      </c>
      <c r="AE301" s="90">
        <f>+SUM('POAI 2022 - RANGO'!$P301:$AD301)</f>
        <v>184000000</v>
      </c>
    </row>
    <row r="302" spans="1:31" ht="63.5" thickBot="1" x14ac:dyDescent="0.4">
      <c r="A302" s="89" t="s">
        <v>351</v>
      </c>
      <c r="B302" s="69">
        <v>4</v>
      </c>
      <c r="C302" s="70" t="s">
        <v>356</v>
      </c>
      <c r="D302" s="70" t="s">
        <v>1199</v>
      </c>
      <c r="E302" s="71">
        <v>401</v>
      </c>
      <c r="F302" s="72" t="s">
        <v>1221</v>
      </c>
      <c r="G302" s="70" t="s">
        <v>1187</v>
      </c>
      <c r="H302" s="72" t="s">
        <v>1211</v>
      </c>
      <c r="I302" s="73">
        <v>401104</v>
      </c>
      <c r="J302" s="74" t="s">
        <v>1222</v>
      </c>
      <c r="K302" s="70" t="s">
        <v>1212</v>
      </c>
      <c r="L302" s="75">
        <v>40110400</v>
      </c>
      <c r="M302" s="76">
        <v>2020680810054</v>
      </c>
      <c r="N302" s="72" t="s">
        <v>1223</v>
      </c>
      <c r="O302" s="77">
        <v>1</v>
      </c>
      <c r="P302" s="67">
        <v>125000000</v>
      </c>
      <c r="Q302" s="68">
        <v>0</v>
      </c>
      <c r="R302" s="68">
        <v>0</v>
      </c>
      <c r="S302" s="68">
        <v>0</v>
      </c>
      <c r="T302" s="68">
        <v>0</v>
      </c>
      <c r="U302" s="68">
        <v>0</v>
      </c>
      <c r="V302" s="68">
        <v>0</v>
      </c>
      <c r="W302" s="68">
        <v>0</v>
      </c>
      <c r="X302" s="68">
        <v>0</v>
      </c>
      <c r="Y302" s="68">
        <v>0</v>
      </c>
      <c r="Z302" s="68">
        <v>0</v>
      </c>
      <c r="AA302" s="68">
        <v>0</v>
      </c>
      <c r="AB302" s="68">
        <v>0</v>
      </c>
      <c r="AC302" s="68">
        <v>0</v>
      </c>
      <c r="AD302" s="68">
        <v>24884329.5</v>
      </c>
      <c r="AE302" s="90">
        <f>+SUM('POAI 2022 - RANGO'!$P302:$AD302)</f>
        <v>149884329.5</v>
      </c>
    </row>
    <row r="303" spans="1:31" ht="63.5" thickBot="1" x14ac:dyDescent="0.4">
      <c r="A303" s="89" t="s">
        <v>351</v>
      </c>
      <c r="B303" s="69">
        <v>4</v>
      </c>
      <c r="C303" s="70" t="s">
        <v>356</v>
      </c>
      <c r="D303" s="70" t="s">
        <v>1199</v>
      </c>
      <c r="E303" s="71">
        <v>401</v>
      </c>
      <c r="F303" s="72" t="s">
        <v>1224</v>
      </c>
      <c r="G303" s="70" t="s">
        <v>1187</v>
      </c>
      <c r="H303" s="72" t="s">
        <v>1225</v>
      </c>
      <c r="I303" s="73">
        <v>401015</v>
      </c>
      <c r="J303" s="74" t="s">
        <v>372</v>
      </c>
      <c r="K303" s="70" t="s">
        <v>1226</v>
      </c>
      <c r="L303" s="75">
        <v>40101502</v>
      </c>
      <c r="M303" s="76">
        <v>2020680810054</v>
      </c>
      <c r="N303" s="72" t="s">
        <v>1223</v>
      </c>
      <c r="O303" s="77">
        <v>1</v>
      </c>
      <c r="P303" s="67">
        <v>125000000</v>
      </c>
      <c r="Q303" s="68">
        <v>0</v>
      </c>
      <c r="R303" s="68">
        <v>0</v>
      </c>
      <c r="S303" s="68">
        <v>0</v>
      </c>
      <c r="T303" s="68">
        <v>0</v>
      </c>
      <c r="U303" s="68">
        <v>0</v>
      </c>
      <c r="V303" s="68">
        <v>0</v>
      </c>
      <c r="W303" s="68">
        <v>0</v>
      </c>
      <c r="X303" s="68">
        <v>0</v>
      </c>
      <c r="Y303" s="68">
        <v>0</v>
      </c>
      <c r="Z303" s="68">
        <v>0</v>
      </c>
      <c r="AA303" s="68">
        <v>0</v>
      </c>
      <c r="AB303" s="68">
        <v>0</v>
      </c>
      <c r="AC303" s="68">
        <v>0</v>
      </c>
      <c r="AD303" s="68">
        <v>24884329.5</v>
      </c>
      <c r="AE303" s="90">
        <f>+SUM('POAI 2022 - RANGO'!$P303:$AD303)</f>
        <v>149884329.5</v>
      </c>
    </row>
    <row r="304" spans="1:31" x14ac:dyDescent="0.35">
      <c r="A304" s="99" t="s">
        <v>1227</v>
      </c>
      <c r="B304" s="100"/>
      <c r="C304" s="100"/>
      <c r="D304" s="100"/>
      <c r="E304" s="101"/>
      <c r="F304" s="102"/>
      <c r="G304" s="100"/>
      <c r="H304" s="102"/>
      <c r="I304" s="100"/>
      <c r="J304" s="103"/>
      <c r="K304" s="100"/>
      <c r="L304" s="100"/>
      <c r="M304" s="100"/>
      <c r="N304" s="102"/>
      <c r="O304" s="101"/>
      <c r="P304" s="104">
        <f t="shared" ref="P304:V304" si="0">SUM(P3:P303)</f>
        <v>132971354739.4801</v>
      </c>
      <c r="Q304" s="104">
        <f t="shared" si="0"/>
        <v>113076542746</v>
      </c>
      <c r="R304" s="104">
        <f t="shared" si="0"/>
        <v>44763870860</v>
      </c>
      <c r="S304" s="104">
        <f t="shared" si="0"/>
        <v>5129555745</v>
      </c>
      <c r="T304" s="104">
        <f t="shared" si="0"/>
        <v>517373127</v>
      </c>
      <c r="U304" s="104">
        <f t="shared" si="0"/>
        <v>689830836</v>
      </c>
      <c r="V304" s="104">
        <f t="shared" si="0"/>
        <v>6553392936.999999</v>
      </c>
      <c r="W304" s="104">
        <f t="shared" ref="W304:AA304" si="1">SUM(W3:W303)</f>
        <v>834675249</v>
      </c>
      <c r="X304" s="104">
        <f t="shared" si="1"/>
        <v>703831682</v>
      </c>
      <c r="Y304" s="104">
        <f t="shared" si="1"/>
        <v>0</v>
      </c>
      <c r="Z304" s="104">
        <f t="shared" si="1"/>
        <v>0</v>
      </c>
      <c r="AA304" s="104">
        <f t="shared" si="1"/>
        <v>6932780791</v>
      </c>
      <c r="AB304" s="104">
        <f>SUBTOTAL(109,'POAI 2022 - RANGO'!$AB$3:$AB$303)</f>
        <v>5387366897</v>
      </c>
      <c r="AC304" s="104">
        <f>SUBTOTAL(109,'POAI 2022 - RANGO'!$AC$3:$AC$303)</f>
        <v>0</v>
      </c>
      <c r="AD304" s="104">
        <f>SUBTOTAL(109,'POAI 2022 - RANGO'!$AD$3:$AD$303)</f>
        <v>126549921054.34001</v>
      </c>
      <c r="AE304" s="91">
        <f>SUM(P304:AD304)</f>
        <v>444110496663.82013</v>
      </c>
    </row>
    <row r="305" spans="16:33" x14ac:dyDescent="0.35">
      <c r="AE305" s="80"/>
      <c r="AF305" s="83"/>
      <c r="AG305" s="80"/>
    </row>
    <row r="306" spans="16:33" x14ac:dyDescent="0.35">
      <c r="P306" s="80"/>
      <c r="R306" s="80"/>
      <c r="AE306" s="80"/>
    </row>
    <row r="307" spans="16:33" x14ac:dyDescent="0.35">
      <c r="P307" s="81"/>
      <c r="AE307" s="81"/>
    </row>
    <row r="308" spans="16:33" x14ac:dyDescent="0.35">
      <c r="Q308" s="81"/>
    </row>
  </sheetData>
  <mergeCells count="1">
    <mergeCell ref="A1:AE1"/>
  </mergeCells>
  <pageMargins left="0.31496062992125984" right="0.31496062992125984" top="0.35433070866141736" bottom="0.35433070866141736" header="0.31496062992125984" footer="0.31496062992125984"/>
  <pageSetup paperSize="5" scale="70" pageOrder="overThenDown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9" tint="0.59999389629810485"/>
  </sheetPr>
  <dimension ref="A1:JF541"/>
  <sheetViews>
    <sheetView tabSelected="1" zoomScale="50" zoomScaleNormal="50" workbookViewId="0">
      <pane xSplit="11" ySplit="3" topLeftCell="L4" activePane="bottomRight" state="frozen"/>
      <selection pane="topRight" activeCell="L1" sqref="L1"/>
      <selection pane="bottomLeft" activeCell="A4" sqref="A4"/>
      <selection pane="bottomRight" activeCell="K6" sqref="K6"/>
    </sheetView>
  </sheetViews>
  <sheetFormatPr baseColWidth="10" defaultColWidth="11.453125" defaultRowHeight="14.5" x14ac:dyDescent="0.35"/>
  <cols>
    <col min="1" max="1" width="6.7265625" style="1" hidden="1" customWidth="1"/>
    <col min="2" max="2" width="17.7265625" style="1" customWidth="1"/>
    <col min="3" max="3" width="18.7265625" style="9" customWidth="1"/>
    <col min="4" max="4" width="19.7265625" customWidth="1"/>
    <col min="5" max="5" width="13.81640625" style="9" customWidth="1"/>
    <col min="6" max="6" width="12" style="1" customWidth="1"/>
    <col min="7" max="7" width="68.453125" style="9" customWidth="1"/>
    <col min="8" max="8" width="10.54296875" style="9" customWidth="1"/>
    <col min="9" max="9" width="8.7265625" style="10" hidden="1" customWidth="1"/>
    <col min="10" max="10" width="12" style="10" hidden="1" customWidth="1"/>
    <col min="11" max="11" width="68.90625" style="10" customWidth="1"/>
    <col min="12" max="12" width="24" style="28" bestFit="1" customWidth="1"/>
    <col min="13" max="13" width="63.6328125" style="1" customWidth="1"/>
    <col min="14" max="14" width="14.7265625" style="1" customWidth="1"/>
    <col min="15" max="15" width="18.26953125" style="10" customWidth="1"/>
    <col min="16" max="16" width="22.26953125" style="5" hidden="1" customWidth="1"/>
    <col min="17" max="29" width="17.7265625" style="5" hidden="1" customWidth="1"/>
    <col min="30" max="31" width="17.7265625" style="11" hidden="1" customWidth="1"/>
    <col min="32" max="32" width="25.453125" style="11" hidden="1" customWidth="1"/>
    <col min="33" max="47" width="17.81640625" style="11" hidden="1" customWidth="1"/>
    <col min="48" max="48" width="23.26953125" style="11" hidden="1" customWidth="1"/>
    <col min="49" max="55" width="17.81640625" style="11" hidden="1" customWidth="1"/>
    <col min="56" max="62" width="17.81640625" style="1" hidden="1" customWidth="1"/>
    <col min="63" max="63" width="18.26953125" style="1" hidden="1" customWidth="1"/>
    <col min="64" max="64" width="29.1796875" style="1" hidden="1" customWidth="1"/>
    <col min="65" max="65" width="54.81640625" style="1" hidden="1" customWidth="1"/>
    <col min="66" max="67" width="22.1796875" style="1" hidden="1" customWidth="1"/>
    <col min="68" max="68" width="0" style="19" hidden="1" customWidth="1"/>
    <col min="69" max="117" width="11.453125" style="19"/>
    <col min="118" max="16384" width="11.453125" style="1"/>
  </cols>
  <sheetData>
    <row r="1" spans="1:117" ht="78.75" customHeight="1" x14ac:dyDescent="0.35">
      <c r="A1" s="4"/>
      <c r="B1" s="51"/>
      <c r="C1" s="7"/>
      <c r="D1" s="4"/>
      <c r="E1" s="4"/>
      <c r="F1" s="4"/>
      <c r="G1" s="15" t="s">
        <v>503</v>
      </c>
      <c r="H1" s="52">
        <v>2023</v>
      </c>
      <c r="I1" s="4"/>
      <c r="J1" s="4"/>
      <c r="K1" s="15"/>
      <c r="L1" s="49"/>
      <c r="M1" s="52"/>
      <c r="N1" s="50"/>
      <c r="O1" s="50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8"/>
      <c r="BE1" s="6"/>
      <c r="BF1" s="6"/>
      <c r="BG1" s="6"/>
      <c r="BH1" s="6"/>
      <c r="BI1" s="6"/>
      <c r="BJ1" s="6"/>
      <c r="BK1" s="6"/>
      <c r="BL1" s="6"/>
      <c r="BM1" s="6"/>
      <c r="BN1" s="19"/>
      <c r="BO1" s="19"/>
    </row>
    <row r="2" spans="1:117" s="2" customFormat="1" ht="43.5" customHeight="1" x14ac:dyDescent="0.35">
      <c r="A2" s="117" t="s">
        <v>0</v>
      </c>
      <c r="B2" s="118"/>
      <c r="C2" s="119"/>
      <c r="D2" s="120" t="s">
        <v>1</v>
      </c>
      <c r="E2" s="120"/>
      <c r="F2" s="120"/>
      <c r="G2" s="120"/>
      <c r="H2" s="120"/>
      <c r="I2" s="18"/>
      <c r="J2" s="18"/>
      <c r="K2" s="120" t="s">
        <v>2</v>
      </c>
      <c r="L2" s="120"/>
      <c r="M2" s="120" t="s">
        <v>3</v>
      </c>
      <c r="N2" s="120"/>
      <c r="O2" s="120"/>
      <c r="P2" s="121" t="s">
        <v>399</v>
      </c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3" t="s">
        <v>403</v>
      </c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16" t="s">
        <v>400</v>
      </c>
      <c r="AW2" s="116"/>
      <c r="AX2" s="116"/>
      <c r="AY2" s="116"/>
      <c r="AZ2" s="116"/>
      <c r="BA2" s="116"/>
      <c r="BB2" s="116"/>
      <c r="BC2" s="116"/>
      <c r="BD2" s="116"/>
      <c r="BE2" s="116"/>
      <c r="BF2" s="116"/>
      <c r="BG2" s="116"/>
      <c r="BH2" s="116"/>
      <c r="BI2" s="116"/>
      <c r="BJ2" s="116"/>
      <c r="BK2" s="116"/>
      <c r="BL2" s="106" t="s">
        <v>1229</v>
      </c>
      <c r="BM2" s="105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</row>
    <row r="3" spans="1:117" s="3" customFormat="1" ht="39" x14ac:dyDescent="0.35">
      <c r="A3" s="29" t="s">
        <v>376</v>
      </c>
      <c r="B3" s="53" t="s">
        <v>520</v>
      </c>
      <c r="C3" s="30" t="s">
        <v>4</v>
      </c>
      <c r="D3" s="31" t="s">
        <v>5</v>
      </c>
      <c r="E3" s="31" t="s">
        <v>6</v>
      </c>
      <c r="F3" s="31" t="s">
        <v>7</v>
      </c>
      <c r="G3" s="32" t="s">
        <v>8</v>
      </c>
      <c r="H3" s="32" t="s">
        <v>9</v>
      </c>
      <c r="I3" s="33" t="s">
        <v>373</v>
      </c>
      <c r="J3" s="33" t="s">
        <v>1228</v>
      </c>
      <c r="K3" s="34" t="s">
        <v>10</v>
      </c>
      <c r="L3" s="35" t="s">
        <v>11</v>
      </c>
      <c r="M3" s="33" t="s">
        <v>12</v>
      </c>
      <c r="N3" s="33" t="s">
        <v>375</v>
      </c>
      <c r="O3" s="33" t="s">
        <v>13</v>
      </c>
      <c r="P3" s="36" t="s">
        <v>401</v>
      </c>
      <c r="Q3" s="37" t="s">
        <v>405</v>
      </c>
      <c r="R3" s="37" t="s">
        <v>406</v>
      </c>
      <c r="S3" s="37" t="s">
        <v>407</v>
      </c>
      <c r="T3" s="37" t="s">
        <v>408</v>
      </c>
      <c r="U3" s="37" t="s">
        <v>409</v>
      </c>
      <c r="V3" s="37" t="s">
        <v>410</v>
      </c>
      <c r="W3" s="37" t="s">
        <v>411</v>
      </c>
      <c r="X3" s="37" t="s">
        <v>412</v>
      </c>
      <c r="Y3" s="37" t="s">
        <v>413</v>
      </c>
      <c r="Z3" s="37" t="s">
        <v>414</v>
      </c>
      <c r="AA3" s="37" t="s">
        <v>415</v>
      </c>
      <c r="AB3" s="37" t="s">
        <v>416</v>
      </c>
      <c r="AC3" s="38" t="s">
        <v>417</v>
      </c>
      <c r="AD3" s="39" t="s">
        <v>418</v>
      </c>
      <c r="AE3" s="37" t="s">
        <v>419</v>
      </c>
      <c r="AF3" s="40" t="s">
        <v>404</v>
      </c>
      <c r="AG3" s="41" t="s">
        <v>420</v>
      </c>
      <c r="AH3" s="41" t="s">
        <v>421</v>
      </c>
      <c r="AI3" s="41" t="s">
        <v>422</v>
      </c>
      <c r="AJ3" s="41" t="s">
        <v>423</v>
      </c>
      <c r="AK3" s="41" t="s">
        <v>424</v>
      </c>
      <c r="AL3" s="41" t="s">
        <v>425</v>
      </c>
      <c r="AM3" s="41" t="s">
        <v>426</v>
      </c>
      <c r="AN3" s="41" t="s">
        <v>427</v>
      </c>
      <c r="AO3" s="41" t="s">
        <v>428</v>
      </c>
      <c r="AP3" s="41" t="s">
        <v>429</v>
      </c>
      <c r="AQ3" s="41" t="s">
        <v>430</v>
      </c>
      <c r="AR3" s="41" t="s">
        <v>431</v>
      </c>
      <c r="AS3" s="42" t="s">
        <v>432</v>
      </c>
      <c r="AT3" s="43" t="s">
        <v>433</v>
      </c>
      <c r="AU3" s="43" t="s">
        <v>434</v>
      </c>
      <c r="AV3" s="44" t="s">
        <v>402</v>
      </c>
      <c r="AW3" s="45" t="s">
        <v>435</v>
      </c>
      <c r="AX3" s="45" t="s">
        <v>436</v>
      </c>
      <c r="AY3" s="45" t="s">
        <v>437</v>
      </c>
      <c r="AZ3" s="45" t="s">
        <v>438</v>
      </c>
      <c r="BA3" s="45" t="s">
        <v>439</v>
      </c>
      <c r="BB3" s="45" t="s">
        <v>440</v>
      </c>
      <c r="BC3" s="45" t="s">
        <v>441</v>
      </c>
      <c r="BD3" s="45" t="s">
        <v>442</v>
      </c>
      <c r="BE3" s="45" t="s">
        <v>443</v>
      </c>
      <c r="BF3" s="45" t="s">
        <v>444</v>
      </c>
      <c r="BG3" s="45" t="s">
        <v>445</v>
      </c>
      <c r="BH3" s="45" t="s">
        <v>446</v>
      </c>
      <c r="BI3" s="45" t="s">
        <v>447</v>
      </c>
      <c r="BJ3" s="45" t="s">
        <v>448</v>
      </c>
      <c r="BK3" s="45" t="s">
        <v>449</v>
      </c>
      <c r="BL3" s="33" t="s">
        <v>1230</v>
      </c>
      <c r="BM3" s="17" t="s">
        <v>374</v>
      </c>
      <c r="BN3" s="113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</row>
    <row r="4" spans="1:117" ht="30" customHeight="1" x14ac:dyDescent="0.35">
      <c r="A4" s="46">
        <v>136</v>
      </c>
      <c r="B4" s="129" t="str">
        <f>+IF(ISBLANK(V3.2[[#This Row],[No. IP]]),"",$G$1)</f>
        <v>06. EDUBA</v>
      </c>
      <c r="C4" s="130" t="str">
        <f>+IFERROR(VLOOKUP(V3.2[[#This Row],[No. IP]],IP_TABLA[],3,FALSE),"")</f>
        <v>06. Empresa de desarrollo urbano y vivienda de interés social de Barrancabermeja – EDUBA.</v>
      </c>
      <c r="D4" s="130" t="str">
        <f>+IFERROR(VLOOKUP(V3.2[[#This Row],[No. IP]],IP_TABLA[],4,FALSE),"")</f>
        <v>Línea 1. Barrancabermeja generadora de bienestar y protectora de la vida.</v>
      </c>
      <c r="E4" s="130" t="str">
        <f>+IFERROR(VLOOKUP(V3.2[[#This Row],[No. IP]],IP_TABLA[],6,FALSE),"")</f>
        <v>05. VIVIENDA, CIUDAD Y TERRITORIO</v>
      </c>
      <c r="F4" s="130" t="str">
        <f>+IFERROR(VLOOKUP(V3.2[[#This Row],[No. IP]],IP_TABLA[],7,FALSE),"")</f>
        <v>Programa 11. Más familias con techo.</v>
      </c>
      <c r="G4" s="130" t="str">
        <f>+IFERROR(VLOOKUP(V3.2[[#This Row],[No. IP]],IP_TABLA[],2,FALSE),"")</f>
        <v>IP 136. Número de viviendas de interés social promovidas y construidas</v>
      </c>
      <c r="H4" s="131">
        <f>IFERROR(IF($H$1=2020,(VLOOKUP(V3.2[[#This Row],[No. IP]],IP_TABLA[],8,FALSE)),IF($H$1=2021,(VLOOKUP(V3.2[[#This Row],[No. IP]],IP_TABLA[],9,FALSE)),IF($H$1=2022,(VLOOKUP(V3.2[[#This Row],[No. IP]],IP_TABLA[],10,FALSE)),IF($H$1=2023,(VLOOKUP(V3.2[[#This Row],[No. IP]],IP_TABLA[],11,FALSE)),"")))),"")</f>
        <v>90</v>
      </c>
      <c r="I4" s="132">
        <v>110</v>
      </c>
      <c r="J4" s="133">
        <f>+IFERROR(IF(V3.2[[#This Row],[Ejecución de la meta]]/V3.2[[#This Row],[Meta de la vigencia]]&gt;1,1,V3.2[[#This Row],[Ejecución de la meta]]/V3.2[[#This Row],[Meta de la vigencia]]),"")</f>
        <v>1</v>
      </c>
      <c r="K4" s="138" t="s">
        <v>1231</v>
      </c>
      <c r="L4" s="134">
        <v>20200680811069</v>
      </c>
      <c r="M4" s="137" t="s">
        <v>1232</v>
      </c>
      <c r="N4" s="135">
        <v>44075</v>
      </c>
      <c r="O4" s="135">
        <v>45291</v>
      </c>
      <c r="P4" s="54">
        <v>324500000</v>
      </c>
      <c r="Q4" s="47">
        <v>0</v>
      </c>
      <c r="R4" s="47">
        <v>0</v>
      </c>
      <c r="S4" s="47">
        <v>0</v>
      </c>
      <c r="T4" s="47">
        <v>0</v>
      </c>
      <c r="U4" s="47">
        <v>0</v>
      </c>
      <c r="V4" s="47">
        <v>0</v>
      </c>
      <c r="W4" s="47">
        <v>0</v>
      </c>
      <c r="X4" s="47">
        <v>0</v>
      </c>
      <c r="Y4" s="47">
        <v>0</v>
      </c>
      <c r="Z4" s="47">
        <v>0</v>
      </c>
      <c r="AA4" s="47">
        <v>0</v>
      </c>
      <c r="AB4" s="47">
        <v>0</v>
      </c>
      <c r="AC4" s="47">
        <v>0</v>
      </c>
      <c r="AD4" s="47">
        <v>0</v>
      </c>
      <c r="AE4" s="47">
        <v>0</v>
      </c>
      <c r="AF4" s="55">
        <v>324500000</v>
      </c>
      <c r="AG4" s="47">
        <v>0</v>
      </c>
      <c r="AH4" s="47">
        <v>0</v>
      </c>
      <c r="AI4" s="47">
        <v>0</v>
      </c>
      <c r="AJ4" s="47">
        <v>0</v>
      </c>
      <c r="AK4" s="47">
        <v>0</v>
      </c>
      <c r="AL4" s="47">
        <v>0</v>
      </c>
      <c r="AM4" s="47">
        <v>0</v>
      </c>
      <c r="AN4" s="47">
        <v>0</v>
      </c>
      <c r="AO4" s="47">
        <v>0</v>
      </c>
      <c r="AP4" s="47">
        <v>0</v>
      </c>
      <c r="AQ4" s="47">
        <v>0</v>
      </c>
      <c r="AR4" s="47">
        <v>0</v>
      </c>
      <c r="AS4" s="47">
        <v>0</v>
      </c>
      <c r="AT4" s="48">
        <v>0</v>
      </c>
      <c r="AU4" s="48">
        <v>0</v>
      </c>
      <c r="AV4" s="56">
        <v>324500000</v>
      </c>
      <c r="AW4" s="47">
        <v>0</v>
      </c>
      <c r="AX4" s="47">
        <v>0</v>
      </c>
      <c r="AY4" s="47">
        <v>0</v>
      </c>
      <c r="AZ4" s="47">
        <v>0</v>
      </c>
      <c r="BA4" s="47">
        <v>0</v>
      </c>
      <c r="BB4" s="47">
        <v>0</v>
      </c>
      <c r="BC4" s="47">
        <v>0</v>
      </c>
      <c r="BD4" s="47">
        <v>0</v>
      </c>
      <c r="BE4" s="47">
        <v>0</v>
      </c>
      <c r="BF4" s="47">
        <v>0</v>
      </c>
      <c r="BG4" s="47">
        <v>0</v>
      </c>
      <c r="BH4" s="47">
        <v>0</v>
      </c>
      <c r="BI4" s="47">
        <v>0</v>
      </c>
      <c r="BJ4" s="48">
        <v>0</v>
      </c>
      <c r="BK4" s="48">
        <v>0</v>
      </c>
      <c r="BL4" s="110">
        <v>0</v>
      </c>
      <c r="BM4" s="16"/>
      <c r="BN4" s="19"/>
      <c r="BO4" s="19"/>
      <c r="DL4" s="1"/>
      <c r="DM4" s="1"/>
    </row>
    <row r="5" spans="1:117" ht="37" customHeight="1" x14ac:dyDescent="0.35">
      <c r="A5" s="46">
        <v>136</v>
      </c>
      <c r="B5" s="129" t="str">
        <f>+IF(ISBLANK(V3.2[[#This Row],[No. IP]]),"",$G$1)</f>
        <v>06. EDUBA</v>
      </c>
      <c r="C5" s="130" t="str">
        <f>+IFERROR(VLOOKUP(V3.2[[#This Row],[No. IP]],IP_TABLA[],3,FALSE),"")</f>
        <v>06. Empresa de desarrollo urbano y vivienda de interés social de Barrancabermeja – EDUBA.</v>
      </c>
      <c r="D5" s="130" t="str">
        <f>+IFERROR(VLOOKUP(V3.2[[#This Row],[No. IP]],IP_TABLA[],4,FALSE),"")</f>
        <v>Línea 1. Barrancabermeja generadora de bienestar y protectora de la vida.</v>
      </c>
      <c r="E5" s="130" t="str">
        <f>+IFERROR(VLOOKUP(V3.2[[#This Row],[No. IP]],IP_TABLA[],6,FALSE),"")</f>
        <v>05. VIVIENDA, CIUDAD Y TERRITORIO</v>
      </c>
      <c r="F5" s="130" t="str">
        <f>+IFERROR(VLOOKUP(V3.2[[#This Row],[No. IP]],IP_TABLA[],7,FALSE),"")</f>
        <v>Programa 11. Más familias con techo.</v>
      </c>
      <c r="G5" s="130" t="str">
        <f>+IFERROR(VLOOKUP(V3.2[[#This Row],[No. IP]],IP_TABLA[],2,FALSE),"")</f>
        <v>IP 136. Número de viviendas de interés social promovidas y construidas</v>
      </c>
      <c r="H5" s="131">
        <f>IFERROR(IF($H$1=2020,(VLOOKUP(V3.2[[#This Row],[No. IP]],IP_TABLA[],8,FALSE)),IF($H$1=2021,(VLOOKUP(V3.2[[#This Row],[No. IP]],IP_TABLA[],9,FALSE)),IF($H$1=2022,(VLOOKUP(V3.2[[#This Row],[No. IP]],IP_TABLA[],10,FALSE)),IF($H$1=2023,(VLOOKUP(V3.2[[#This Row],[No. IP]],IP_TABLA[],11,FALSE)),"")))),"")</f>
        <v>90</v>
      </c>
      <c r="I5" s="132">
        <v>110</v>
      </c>
      <c r="J5" s="133">
        <f>+IFERROR(IF(V3.2[[#This Row],[Ejecución de la meta]]/V3.2[[#This Row],[Meta de la vigencia]]&gt;1,1,V3.2[[#This Row],[Ejecución de la meta]]/V3.2[[#This Row],[Meta de la vigencia]]),"")</f>
        <v>1</v>
      </c>
      <c r="K5" s="139" t="s">
        <v>1231</v>
      </c>
      <c r="L5" s="134">
        <v>20200680811069</v>
      </c>
      <c r="M5" s="137" t="s">
        <v>1233</v>
      </c>
      <c r="N5" s="135">
        <v>44075</v>
      </c>
      <c r="O5" s="135">
        <v>45291</v>
      </c>
      <c r="P5" s="54">
        <v>175500000</v>
      </c>
      <c r="Q5" s="47">
        <v>0</v>
      </c>
      <c r="R5" s="47">
        <v>0</v>
      </c>
      <c r="S5" s="47">
        <v>0</v>
      </c>
      <c r="T5" s="47">
        <v>0</v>
      </c>
      <c r="U5" s="47">
        <v>0</v>
      </c>
      <c r="V5" s="47">
        <v>0</v>
      </c>
      <c r="W5" s="47">
        <v>0</v>
      </c>
      <c r="X5" s="47">
        <v>0</v>
      </c>
      <c r="Y5" s="47">
        <v>0</v>
      </c>
      <c r="Z5" s="47">
        <v>0</v>
      </c>
      <c r="AA5" s="47">
        <v>0</v>
      </c>
      <c r="AB5" s="47">
        <v>0</v>
      </c>
      <c r="AC5" s="47">
        <v>0</v>
      </c>
      <c r="AD5" s="47">
        <v>0</v>
      </c>
      <c r="AE5" s="47">
        <v>0</v>
      </c>
      <c r="AF5" s="55">
        <v>175500000</v>
      </c>
      <c r="AG5" s="47">
        <v>0</v>
      </c>
      <c r="AH5" s="47">
        <v>0</v>
      </c>
      <c r="AI5" s="47">
        <v>0</v>
      </c>
      <c r="AJ5" s="47">
        <v>0</v>
      </c>
      <c r="AK5" s="47">
        <v>0</v>
      </c>
      <c r="AL5" s="47">
        <v>0</v>
      </c>
      <c r="AM5" s="47">
        <v>0</v>
      </c>
      <c r="AN5" s="47">
        <v>0</v>
      </c>
      <c r="AO5" s="47">
        <v>0</v>
      </c>
      <c r="AP5" s="47">
        <v>0</v>
      </c>
      <c r="AQ5" s="47">
        <v>0</v>
      </c>
      <c r="AR5" s="47">
        <v>0</v>
      </c>
      <c r="AS5" s="47">
        <v>0</v>
      </c>
      <c r="AT5" s="48">
        <v>0</v>
      </c>
      <c r="AU5" s="48">
        <v>0</v>
      </c>
      <c r="AV5" s="56">
        <v>175500000</v>
      </c>
      <c r="AW5" s="47">
        <v>0</v>
      </c>
      <c r="AX5" s="47">
        <v>0</v>
      </c>
      <c r="AY5" s="47">
        <v>0</v>
      </c>
      <c r="AZ5" s="47">
        <v>0</v>
      </c>
      <c r="BA5" s="47">
        <v>0</v>
      </c>
      <c r="BB5" s="47">
        <v>0</v>
      </c>
      <c r="BC5" s="47">
        <v>0</v>
      </c>
      <c r="BD5" s="47">
        <v>0</v>
      </c>
      <c r="BE5" s="47">
        <v>0</v>
      </c>
      <c r="BF5" s="47">
        <v>0</v>
      </c>
      <c r="BG5" s="47">
        <v>0</v>
      </c>
      <c r="BH5" s="47">
        <v>0</v>
      </c>
      <c r="BI5" s="47">
        <v>0</v>
      </c>
      <c r="BJ5" s="48">
        <v>0</v>
      </c>
      <c r="BK5" s="48">
        <v>0</v>
      </c>
      <c r="BL5" s="48">
        <v>388765942.81999999</v>
      </c>
      <c r="BM5" s="107" t="s">
        <v>1254</v>
      </c>
      <c r="BN5" s="19"/>
      <c r="BO5" s="19"/>
      <c r="DL5" s="1"/>
      <c r="DM5" s="1"/>
    </row>
    <row r="6" spans="1:117" ht="39" customHeight="1" x14ac:dyDescent="0.35">
      <c r="A6" s="46">
        <v>136</v>
      </c>
      <c r="B6" s="129" t="str">
        <f>+IF(ISBLANK(V3.2[[#This Row],[No. IP]]),"",$G$1)</f>
        <v>06. EDUBA</v>
      </c>
      <c r="C6" s="130" t="str">
        <f>+IFERROR(VLOOKUP(V3.2[[#This Row],[No. IP]],IP_TABLA[],3,FALSE),"")</f>
        <v>06. Empresa de desarrollo urbano y vivienda de interés social de Barrancabermeja – EDUBA.</v>
      </c>
      <c r="D6" s="130" t="str">
        <f>+IFERROR(VLOOKUP(V3.2[[#This Row],[No. IP]],IP_TABLA[],4,FALSE),"")</f>
        <v>Línea 1. Barrancabermeja generadora de bienestar y protectora de la vida.</v>
      </c>
      <c r="E6" s="130" t="str">
        <f>+IFERROR(VLOOKUP(V3.2[[#This Row],[No. IP]],IP_TABLA[],6,FALSE),"")</f>
        <v>05. VIVIENDA, CIUDAD Y TERRITORIO</v>
      </c>
      <c r="F6" s="130" t="str">
        <f>+IFERROR(VLOOKUP(V3.2[[#This Row],[No. IP]],IP_TABLA[],7,FALSE),"")</f>
        <v>Programa 11. Más familias con techo.</v>
      </c>
      <c r="G6" s="130" t="str">
        <f>+IFERROR(VLOOKUP(V3.2[[#This Row],[No. IP]],IP_TABLA[],2,FALSE),"")</f>
        <v>IP 136. Número de viviendas de interés social promovidas y construidas</v>
      </c>
      <c r="H6" s="131">
        <f>IFERROR(IF($H$1=2020,(VLOOKUP(V3.2[[#This Row],[No. IP]],IP_TABLA[],8,FALSE)),IF($H$1=2021,(VLOOKUP(V3.2[[#This Row],[No. IP]],IP_TABLA[],9,FALSE)),IF($H$1=2022,(VLOOKUP(V3.2[[#This Row],[No. IP]],IP_TABLA[],10,FALSE)),IF($H$1=2023,(VLOOKUP(V3.2[[#This Row],[No. IP]],IP_TABLA[],11,FALSE)),"")))),"")</f>
        <v>90</v>
      </c>
      <c r="I6" s="132">
        <v>110</v>
      </c>
      <c r="J6" s="133">
        <f>+IFERROR(IF(V3.2[[#This Row],[Ejecución de la meta]]/V3.2[[#This Row],[Meta de la vigencia]]&gt;1,1,V3.2[[#This Row],[Ejecución de la meta]]/V3.2[[#This Row],[Meta de la vigencia]]),"")</f>
        <v>1</v>
      </c>
      <c r="K6" s="139" t="s">
        <v>1231</v>
      </c>
      <c r="L6" s="134">
        <v>20200680811069</v>
      </c>
      <c r="M6" s="137" t="s">
        <v>1234</v>
      </c>
      <c r="N6" s="135">
        <v>44166</v>
      </c>
      <c r="O6" s="135">
        <v>45291</v>
      </c>
      <c r="P6" s="54">
        <v>0</v>
      </c>
      <c r="Q6" s="47">
        <v>0</v>
      </c>
      <c r="R6" s="47">
        <v>0</v>
      </c>
      <c r="S6" s="47">
        <v>0</v>
      </c>
      <c r="T6" s="47">
        <v>0</v>
      </c>
      <c r="U6" s="47">
        <v>0</v>
      </c>
      <c r="V6" s="47">
        <v>0</v>
      </c>
      <c r="W6" s="47">
        <v>0</v>
      </c>
      <c r="X6" s="47">
        <v>0</v>
      </c>
      <c r="Y6" s="47">
        <v>0</v>
      </c>
      <c r="Z6" s="47">
        <v>0</v>
      </c>
      <c r="AA6" s="47">
        <v>0</v>
      </c>
      <c r="AB6" s="47">
        <v>0</v>
      </c>
      <c r="AC6" s="47">
        <v>0</v>
      </c>
      <c r="AD6" s="47">
        <v>0</v>
      </c>
      <c r="AE6" s="47">
        <v>0</v>
      </c>
      <c r="AF6" s="55">
        <v>0</v>
      </c>
      <c r="AG6" s="47">
        <v>0</v>
      </c>
      <c r="AH6" s="47">
        <v>0</v>
      </c>
      <c r="AI6" s="47">
        <v>0</v>
      </c>
      <c r="AJ6" s="47">
        <v>0</v>
      </c>
      <c r="AK6" s="47">
        <v>0</v>
      </c>
      <c r="AL6" s="47">
        <v>0</v>
      </c>
      <c r="AM6" s="47">
        <v>0</v>
      </c>
      <c r="AN6" s="47">
        <v>0</v>
      </c>
      <c r="AO6" s="47">
        <v>0</v>
      </c>
      <c r="AP6" s="47">
        <v>0</v>
      </c>
      <c r="AQ6" s="47">
        <v>0</v>
      </c>
      <c r="AR6" s="47">
        <v>0</v>
      </c>
      <c r="AS6" s="47">
        <v>0</v>
      </c>
      <c r="AT6" s="48">
        <v>0</v>
      </c>
      <c r="AU6" s="48">
        <v>0</v>
      </c>
      <c r="AV6" s="56">
        <v>0</v>
      </c>
      <c r="AW6" s="47">
        <v>0</v>
      </c>
      <c r="AX6" s="47">
        <v>0</v>
      </c>
      <c r="AY6" s="47">
        <v>0</v>
      </c>
      <c r="AZ6" s="47">
        <v>0</v>
      </c>
      <c r="BA6" s="47">
        <v>0</v>
      </c>
      <c r="BB6" s="47">
        <v>0</v>
      </c>
      <c r="BC6" s="47">
        <v>0</v>
      </c>
      <c r="BD6" s="47">
        <v>0</v>
      </c>
      <c r="BE6" s="47">
        <v>0</v>
      </c>
      <c r="BF6" s="47">
        <v>0</v>
      </c>
      <c r="BG6" s="47">
        <v>0</v>
      </c>
      <c r="BH6" s="47">
        <v>0</v>
      </c>
      <c r="BI6" s="47">
        <v>0</v>
      </c>
      <c r="BJ6" s="48">
        <v>0</v>
      </c>
      <c r="BK6" s="48">
        <v>0</v>
      </c>
      <c r="BL6" s="48">
        <v>0</v>
      </c>
      <c r="BM6" s="107"/>
      <c r="BN6" s="19"/>
      <c r="BO6" s="19"/>
      <c r="DL6" s="1"/>
      <c r="DM6" s="1"/>
    </row>
    <row r="7" spans="1:117" ht="37" customHeight="1" x14ac:dyDescent="0.35">
      <c r="A7" s="46">
        <v>136</v>
      </c>
      <c r="B7" s="129" t="str">
        <f>+IF(ISBLANK(V3.2[[#This Row],[No. IP]]),"",$G$1)</f>
        <v>06. EDUBA</v>
      </c>
      <c r="C7" s="130" t="str">
        <f>+IFERROR(VLOOKUP(V3.2[[#This Row],[No. IP]],IP_TABLA[],3,FALSE),"")</f>
        <v>06. Empresa de desarrollo urbano y vivienda de interés social de Barrancabermeja – EDUBA.</v>
      </c>
      <c r="D7" s="130" t="str">
        <f>+IFERROR(VLOOKUP(V3.2[[#This Row],[No. IP]],IP_TABLA[],4,FALSE),"")</f>
        <v>Línea 1. Barrancabermeja generadora de bienestar y protectora de la vida.</v>
      </c>
      <c r="E7" s="130" t="str">
        <f>+IFERROR(VLOOKUP(V3.2[[#This Row],[No. IP]],IP_TABLA[],6,FALSE),"")</f>
        <v>05. VIVIENDA, CIUDAD Y TERRITORIO</v>
      </c>
      <c r="F7" s="130" t="str">
        <f>+IFERROR(VLOOKUP(V3.2[[#This Row],[No. IP]],IP_TABLA[],7,FALSE),"")</f>
        <v>Programa 11. Más familias con techo.</v>
      </c>
      <c r="G7" s="136" t="str">
        <f>+IFERROR(VLOOKUP(V3.2[[#This Row],[No. IP]],IP_TABLA[],2,FALSE),"")</f>
        <v>IP 136. Número de viviendas de interés social promovidas y construidas</v>
      </c>
      <c r="H7" s="131">
        <f>IFERROR(IF($H$1=2020,(VLOOKUP(V3.2[[#This Row],[No. IP]],IP_TABLA[],8,FALSE)),IF($H$1=2021,(VLOOKUP(V3.2[[#This Row],[No. IP]],IP_TABLA[],9,FALSE)),IF($H$1=2022,(VLOOKUP(V3.2[[#This Row],[No. IP]],IP_TABLA[],10,FALSE)),IF($H$1=2023,(VLOOKUP(V3.2[[#This Row],[No. IP]],IP_TABLA[],11,FALSE)),"")))),"")</f>
        <v>90</v>
      </c>
      <c r="I7" s="132">
        <v>110</v>
      </c>
      <c r="J7" s="133">
        <f>+IFERROR(IF(V3.2[[#This Row],[Ejecución de la meta]]/V3.2[[#This Row],[Meta de la vigencia]]&gt;1,1,V3.2[[#This Row],[Ejecución de la meta]]/V3.2[[#This Row],[Meta de la vigencia]]),"")</f>
        <v>1</v>
      </c>
      <c r="K7" s="137" t="s">
        <v>1231</v>
      </c>
      <c r="L7" s="134">
        <v>20200680811069</v>
      </c>
      <c r="M7" s="137" t="s">
        <v>1235</v>
      </c>
      <c r="N7" s="135">
        <v>44287</v>
      </c>
      <c r="O7" s="135">
        <v>45291</v>
      </c>
      <c r="P7" s="54">
        <v>0</v>
      </c>
      <c r="Q7" s="47">
        <v>0</v>
      </c>
      <c r="R7" s="47">
        <v>0</v>
      </c>
      <c r="S7" s="47">
        <v>0</v>
      </c>
      <c r="T7" s="47">
        <v>0</v>
      </c>
      <c r="U7" s="47">
        <v>0</v>
      </c>
      <c r="V7" s="47">
        <v>0</v>
      </c>
      <c r="W7" s="47">
        <v>0</v>
      </c>
      <c r="X7" s="47">
        <v>0</v>
      </c>
      <c r="Y7" s="47">
        <v>0</v>
      </c>
      <c r="Z7" s="47">
        <v>0</v>
      </c>
      <c r="AA7" s="47">
        <v>0</v>
      </c>
      <c r="AB7" s="47">
        <v>0</v>
      </c>
      <c r="AC7" s="47">
        <v>0</v>
      </c>
      <c r="AD7" s="47">
        <v>0</v>
      </c>
      <c r="AE7" s="47">
        <v>0</v>
      </c>
      <c r="AF7" s="55">
        <v>0</v>
      </c>
      <c r="AG7" s="47">
        <v>0</v>
      </c>
      <c r="AH7" s="47">
        <v>0</v>
      </c>
      <c r="AI7" s="47">
        <v>0</v>
      </c>
      <c r="AJ7" s="47">
        <v>0</v>
      </c>
      <c r="AK7" s="47">
        <v>0</v>
      </c>
      <c r="AL7" s="47">
        <v>0</v>
      </c>
      <c r="AM7" s="47">
        <v>0</v>
      </c>
      <c r="AN7" s="47">
        <v>0</v>
      </c>
      <c r="AO7" s="47">
        <v>0</v>
      </c>
      <c r="AP7" s="47">
        <v>0</v>
      </c>
      <c r="AQ7" s="47">
        <v>0</v>
      </c>
      <c r="AR7" s="47">
        <v>0</v>
      </c>
      <c r="AS7" s="47">
        <v>0</v>
      </c>
      <c r="AT7" s="48">
        <v>0</v>
      </c>
      <c r="AU7" s="48">
        <v>0</v>
      </c>
      <c r="AV7" s="56">
        <v>0</v>
      </c>
      <c r="AW7" s="47">
        <v>0</v>
      </c>
      <c r="AX7" s="47">
        <v>0</v>
      </c>
      <c r="AY7" s="47">
        <v>0</v>
      </c>
      <c r="AZ7" s="47">
        <v>0</v>
      </c>
      <c r="BA7" s="47">
        <v>0</v>
      </c>
      <c r="BB7" s="47">
        <v>0</v>
      </c>
      <c r="BC7" s="47">
        <v>0</v>
      </c>
      <c r="BD7" s="47">
        <v>0</v>
      </c>
      <c r="BE7" s="47">
        <v>0</v>
      </c>
      <c r="BF7" s="47">
        <v>0</v>
      </c>
      <c r="BG7" s="47">
        <v>0</v>
      </c>
      <c r="BH7" s="47">
        <v>0</v>
      </c>
      <c r="BI7" s="47">
        <v>0</v>
      </c>
      <c r="BJ7" s="48">
        <v>0</v>
      </c>
      <c r="BK7" s="48">
        <v>0</v>
      </c>
      <c r="BL7" s="48">
        <v>0</v>
      </c>
      <c r="BM7" s="16"/>
      <c r="BN7" s="19"/>
      <c r="BO7" s="19"/>
      <c r="DL7" s="1"/>
      <c r="DM7" s="1"/>
    </row>
    <row r="8" spans="1:117" ht="29" customHeight="1" x14ac:dyDescent="0.35">
      <c r="A8" s="46">
        <v>136</v>
      </c>
      <c r="B8" s="129" t="str">
        <f>+IF(ISBLANK(V3.2[[#This Row],[No. IP]]),"",$G$1)</f>
        <v>06. EDUBA</v>
      </c>
      <c r="C8" s="130" t="str">
        <f>+IFERROR(VLOOKUP(V3.2[[#This Row],[No. IP]],IP_TABLA[],3,FALSE),"")</f>
        <v>06. Empresa de desarrollo urbano y vivienda de interés social de Barrancabermeja – EDUBA.</v>
      </c>
      <c r="D8" s="130" t="str">
        <f>+IFERROR(VLOOKUP(V3.2[[#This Row],[No. IP]],IP_TABLA[],4,FALSE),"")</f>
        <v>Línea 1. Barrancabermeja generadora de bienestar y protectora de la vida.</v>
      </c>
      <c r="E8" s="130" t="str">
        <f>+IFERROR(VLOOKUP(V3.2[[#This Row],[No. IP]],IP_TABLA[],6,FALSE),"")</f>
        <v>05. VIVIENDA, CIUDAD Y TERRITORIO</v>
      </c>
      <c r="F8" s="130" t="str">
        <f>+IFERROR(VLOOKUP(V3.2[[#This Row],[No. IP]],IP_TABLA[],7,FALSE),"")</f>
        <v>Programa 11. Más familias con techo.</v>
      </c>
      <c r="G8" s="136" t="str">
        <f>+IFERROR(VLOOKUP(V3.2[[#This Row],[No. IP]],IP_TABLA[],2,FALSE),"")</f>
        <v>IP 136. Número de viviendas de interés social promovidas y construidas</v>
      </c>
      <c r="H8" s="131">
        <f>IFERROR(IF($H$1=2020,(VLOOKUP(V3.2[[#This Row],[No. IP]],IP_TABLA[],8,FALSE)),IF($H$1=2021,(VLOOKUP(V3.2[[#This Row],[No. IP]],IP_TABLA[],9,FALSE)),IF($H$1=2022,(VLOOKUP(V3.2[[#This Row],[No. IP]],IP_TABLA[],10,FALSE)),IF($H$1=2023,(VLOOKUP(V3.2[[#This Row],[No. IP]],IP_TABLA[],11,FALSE)),"")))),"")</f>
        <v>90</v>
      </c>
      <c r="I8" s="132">
        <v>110</v>
      </c>
      <c r="J8" s="133">
        <f>+IFERROR(IF(V3.2[[#This Row],[Ejecución de la meta]]/V3.2[[#This Row],[Meta de la vigencia]]&gt;1,1,V3.2[[#This Row],[Ejecución de la meta]]/V3.2[[#This Row],[Meta de la vigencia]]),"")</f>
        <v>1</v>
      </c>
      <c r="K8" s="137" t="s">
        <v>1231</v>
      </c>
      <c r="L8" s="134">
        <v>20200680811069</v>
      </c>
      <c r="M8" s="137" t="s">
        <v>1236</v>
      </c>
      <c r="N8" s="135">
        <v>44287</v>
      </c>
      <c r="O8" s="135">
        <v>45291</v>
      </c>
      <c r="P8" s="54">
        <v>0</v>
      </c>
      <c r="Q8" s="47">
        <v>0</v>
      </c>
      <c r="R8" s="47">
        <v>0</v>
      </c>
      <c r="S8" s="47">
        <v>0</v>
      </c>
      <c r="T8" s="47">
        <v>0</v>
      </c>
      <c r="U8" s="47">
        <v>0</v>
      </c>
      <c r="V8" s="47">
        <v>0</v>
      </c>
      <c r="W8" s="47">
        <v>0</v>
      </c>
      <c r="X8" s="47">
        <v>0</v>
      </c>
      <c r="Y8" s="47">
        <v>0</v>
      </c>
      <c r="Z8" s="47">
        <v>0</v>
      </c>
      <c r="AA8" s="47">
        <v>0</v>
      </c>
      <c r="AB8" s="47">
        <v>0</v>
      </c>
      <c r="AC8" s="47">
        <v>0</v>
      </c>
      <c r="AD8" s="47">
        <v>0</v>
      </c>
      <c r="AE8" s="47">
        <v>0</v>
      </c>
      <c r="AF8" s="55">
        <v>0</v>
      </c>
      <c r="AG8" s="47">
        <v>0</v>
      </c>
      <c r="AH8" s="47">
        <v>0</v>
      </c>
      <c r="AI8" s="47">
        <v>0</v>
      </c>
      <c r="AJ8" s="47">
        <v>0</v>
      </c>
      <c r="AK8" s="47">
        <v>0</v>
      </c>
      <c r="AL8" s="47">
        <v>0</v>
      </c>
      <c r="AM8" s="47">
        <v>0</v>
      </c>
      <c r="AN8" s="47">
        <v>0</v>
      </c>
      <c r="AO8" s="47">
        <v>0</v>
      </c>
      <c r="AP8" s="47">
        <v>0</v>
      </c>
      <c r="AQ8" s="47">
        <v>0</v>
      </c>
      <c r="AR8" s="47">
        <v>0</v>
      </c>
      <c r="AS8" s="47">
        <v>0</v>
      </c>
      <c r="AT8" s="48">
        <v>0</v>
      </c>
      <c r="AU8" s="48">
        <v>0</v>
      </c>
      <c r="AV8" s="56">
        <v>0</v>
      </c>
      <c r="AW8" s="47">
        <v>0</v>
      </c>
      <c r="AX8" s="47">
        <v>0</v>
      </c>
      <c r="AY8" s="47">
        <v>0</v>
      </c>
      <c r="AZ8" s="47">
        <v>0</v>
      </c>
      <c r="BA8" s="47">
        <v>0</v>
      </c>
      <c r="BB8" s="47">
        <v>0</v>
      </c>
      <c r="BC8" s="47">
        <v>0</v>
      </c>
      <c r="BD8" s="47">
        <v>0</v>
      </c>
      <c r="BE8" s="47">
        <v>0</v>
      </c>
      <c r="BF8" s="47">
        <v>0</v>
      </c>
      <c r="BG8" s="47">
        <v>0</v>
      </c>
      <c r="BH8" s="47">
        <v>0</v>
      </c>
      <c r="BI8" s="47">
        <v>0</v>
      </c>
      <c r="BJ8" s="48">
        <v>0</v>
      </c>
      <c r="BK8" s="48">
        <v>0</v>
      </c>
      <c r="BL8" s="48">
        <v>0</v>
      </c>
      <c r="BM8" s="16"/>
      <c r="BN8" s="19"/>
      <c r="BO8" s="19"/>
      <c r="DL8" s="1"/>
      <c r="DM8" s="1"/>
    </row>
    <row r="9" spans="1:117" ht="32" customHeight="1" x14ac:dyDescent="0.35">
      <c r="A9" s="46">
        <v>136</v>
      </c>
      <c r="B9" s="129" t="str">
        <f>+IF(ISBLANK(V3.2[[#This Row],[No. IP]]),"",$G$1)</f>
        <v>06. EDUBA</v>
      </c>
      <c r="C9" s="130" t="str">
        <f>+IFERROR(VLOOKUP(V3.2[[#This Row],[No. IP]],IP_TABLA[],3,FALSE),"")</f>
        <v>06. Empresa de desarrollo urbano y vivienda de interés social de Barrancabermeja – EDUBA.</v>
      </c>
      <c r="D9" s="130" t="str">
        <f>+IFERROR(VLOOKUP(V3.2[[#This Row],[No. IP]],IP_TABLA[],4,FALSE),"")</f>
        <v>Línea 1. Barrancabermeja generadora de bienestar y protectora de la vida.</v>
      </c>
      <c r="E9" s="130" t="str">
        <f>+IFERROR(VLOOKUP(V3.2[[#This Row],[No. IP]],IP_TABLA[],6,FALSE),"")</f>
        <v>05. VIVIENDA, CIUDAD Y TERRITORIO</v>
      </c>
      <c r="F9" s="130" t="str">
        <f>+IFERROR(VLOOKUP(V3.2[[#This Row],[No. IP]],IP_TABLA[],7,FALSE),"")</f>
        <v>Programa 11. Más familias con techo.</v>
      </c>
      <c r="G9" s="136" t="str">
        <f>+IFERROR(VLOOKUP(V3.2[[#This Row],[No. IP]],IP_TABLA[],2,FALSE),"")</f>
        <v>IP 136. Número de viviendas de interés social promovidas y construidas</v>
      </c>
      <c r="H9" s="131">
        <f>IFERROR(IF($H$1=2020,(VLOOKUP(V3.2[[#This Row],[No. IP]],IP_TABLA[],8,FALSE)),IF($H$1=2021,(VLOOKUP(V3.2[[#This Row],[No. IP]],IP_TABLA[],9,FALSE)),IF($H$1=2022,(VLOOKUP(V3.2[[#This Row],[No. IP]],IP_TABLA[],10,FALSE)),IF($H$1=2023,(VLOOKUP(V3.2[[#This Row],[No. IP]],IP_TABLA[],11,FALSE)),"")))),"")</f>
        <v>90</v>
      </c>
      <c r="I9" s="132">
        <v>110</v>
      </c>
      <c r="J9" s="133">
        <f>+IFERROR(IF(V3.2[[#This Row],[Ejecución de la meta]]/V3.2[[#This Row],[Meta de la vigencia]]&gt;1,1,V3.2[[#This Row],[Ejecución de la meta]]/V3.2[[#This Row],[Meta de la vigencia]]),"")</f>
        <v>1</v>
      </c>
      <c r="K9" s="137" t="s">
        <v>1231</v>
      </c>
      <c r="L9" s="134">
        <v>20200680811069</v>
      </c>
      <c r="M9" s="137" t="s">
        <v>1237</v>
      </c>
      <c r="N9" s="135">
        <v>44287</v>
      </c>
      <c r="O9" s="135">
        <v>45291</v>
      </c>
      <c r="P9" s="54"/>
      <c r="Q9" s="47">
        <v>0</v>
      </c>
      <c r="R9" s="47">
        <v>0</v>
      </c>
      <c r="S9" s="47">
        <v>0</v>
      </c>
      <c r="T9" s="47">
        <v>0</v>
      </c>
      <c r="U9" s="47">
        <v>0</v>
      </c>
      <c r="V9" s="47">
        <v>0</v>
      </c>
      <c r="W9" s="47">
        <v>0</v>
      </c>
      <c r="X9" s="47">
        <v>0</v>
      </c>
      <c r="Y9" s="47">
        <v>0</v>
      </c>
      <c r="Z9" s="47">
        <v>0</v>
      </c>
      <c r="AA9" s="47">
        <v>0</v>
      </c>
      <c r="AB9" s="47">
        <v>0</v>
      </c>
      <c r="AC9" s="47">
        <v>0</v>
      </c>
      <c r="AD9" s="47">
        <v>0</v>
      </c>
      <c r="AE9" s="47">
        <v>0</v>
      </c>
      <c r="AF9" s="55">
        <v>0</v>
      </c>
      <c r="AG9" s="47">
        <v>0</v>
      </c>
      <c r="AH9" s="47">
        <v>0</v>
      </c>
      <c r="AI9" s="47">
        <v>0</v>
      </c>
      <c r="AJ9" s="47">
        <v>0</v>
      </c>
      <c r="AK9" s="47">
        <v>0</v>
      </c>
      <c r="AL9" s="47">
        <v>0</v>
      </c>
      <c r="AM9" s="47">
        <v>0</v>
      </c>
      <c r="AN9" s="47">
        <v>0</v>
      </c>
      <c r="AO9" s="47">
        <v>0</v>
      </c>
      <c r="AP9" s="47">
        <v>0</v>
      </c>
      <c r="AQ9" s="47">
        <v>0</v>
      </c>
      <c r="AR9" s="47">
        <v>0</v>
      </c>
      <c r="AS9" s="47">
        <v>0</v>
      </c>
      <c r="AT9" s="48">
        <v>0</v>
      </c>
      <c r="AU9" s="48">
        <v>0</v>
      </c>
      <c r="AV9" s="56">
        <v>0</v>
      </c>
      <c r="AW9" s="47">
        <v>0</v>
      </c>
      <c r="AX9" s="47">
        <v>0</v>
      </c>
      <c r="AY9" s="47">
        <v>0</v>
      </c>
      <c r="AZ9" s="47">
        <v>0</v>
      </c>
      <c r="BA9" s="47">
        <v>0</v>
      </c>
      <c r="BB9" s="47">
        <v>0</v>
      </c>
      <c r="BC9" s="47">
        <v>0</v>
      </c>
      <c r="BD9" s="47">
        <v>0</v>
      </c>
      <c r="BE9" s="47">
        <v>0</v>
      </c>
      <c r="BF9" s="47">
        <v>0</v>
      </c>
      <c r="BG9" s="47">
        <v>0</v>
      </c>
      <c r="BH9" s="47">
        <v>0</v>
      </c>
      <c r="BI9" s="47">
        <v>0</v>
      </c>
      <c r="BJ9" s="48">
        <v>0</v>
      </c>
      <c r="BK9" s="48">
        <v>0</v>
      </c>
      <c r="BL9" s="110">
        <v>30000000</v>
      </c>
      <c r="BM9" s="107" t="s">
        <v>1254</v>
      </c>
      <c r="BN9" s="19"/>
      <c r="BO9" s="19"/>
      <c r="DL9" s="1"/>
      <c r="DM9" s="1"/>
    </row>
    <row r="10" spans="1:117" ht="35" customHeight="1" x14ac:dyDescent="0.35">
      <c r="A10" s="126">
        <v>136</v>
      </c>
      <c r="B10" s="129" t="str">
        <f>+IF(ISBLANK(V3.2[[#This Row],[No. IP]]),"",$G$1)</f>
        <v>06. EDUBA</v>
      </c>
      <c r="C10" s="130" t="str">
        <f>+IFERROR(VLOOKUP(V3.2[[#This Row],[No. IP]],IP_TABLA[],3,FALSE),"")</f>
        <v>06. Empresa de desarrollo urbano y vivienda de interés social de Barrancabermeja – EDUBA.</v>
      </c>
      <c r="D10" s="130" t="str">
        <f>+IFERROR(VLOOKUP(V3.2[[#This Row],[No. IP]],IP_TABLA[],4,FALSE),"")</f>
        <v>Línea 1. Barrancabermeja generadora de bienestar y protectora de la vida.</v>
      </c>
      <c r="E10" s="130" t="str">
        <f>+IFERROR(VLOOKUP(V3.2[[#This Row],[No. IP]],IP_TABLA[],6,FALSE),"")</f>
        <v>05. VIVIENDA, CIUDAD Y TERRITORIO</v>
      </c>
      <c r="F10" s="130" t="str">
        <f>+IFERROR(VLOOKUP(V3.2[[#This Row],[No. IP]],IP_TABLA[],7,FALSE),"")</f>
        <v>Programa 11. Más familias con techo.</v>
      </c>
      <c r="G10" s="136" t="str">
        <f>+IFERROR(VLOOKUP(V3.2[[#This Row],[No. IP]],IP_TABLA[],2,FALSE),"")</f>
        <v>IP 136. Número de viviendas de interés social promovidas y construidas</v>
      </c>
      <c r="H10" s="131">
        <f>IFERROR(IF($H$1=2020,(VLOOKUP(V3.2[[#This Row],[No. IP]],IP_TABLA[],8,FALSE)),IF($H$1=2021,(VLOOKUP(V3.2[[#This Row],[No. IP]],IP_TABLA[],9,FALSE)),IF($H$1=2022,(VLOOKUP(V3.2[[#This Row],[No. IP]],IP_TABLA[],10,FALSE)),IF($H$1=2023,(VLOOKUP(V3.2[[#This Row],[No. IP]],IP_TABLA[],11,FALSE)),"")))),"")</f>
        <v>90</v>
      </c>
      <c r="I10" s="132"/>
      <c r="J10" s="133">
        <f>+IFERROR(IF(V3.2[[#This Row],[Ejecución de la meta]]/V3.2[[#This Row],[Meta de la vigencia]]&gt;1,1,V3.2[[#This Row],[Ejecución de la meta]]/V3.2[[#This Row],[Meta de la vigencia]]),"")</f>
        <v>0</v>
      </c>
      <c r="K10" s="137" t="s">
        <v>1231</v>
      </c>
      <c r="L10" s="134">
        <v>20200680811069</v>
      </c>
      <c r="M10" s="137" t="s">
        <v>1238</v>
      </c>
      <c r="N10" s="135">
        <v>44287</v>
      </c>
      <c r="O10" s="135">
        <v>45291</v>
      </c>
      <c r="P10" s="54"/>
      <c r="Q10" s="47">
        <v>0</v>
      </c>
      <c r="R10" s="47">
        <v>0</v>
      </c>
      <c r="S10" s="47">
        <v>0</v>
      </c>
      <c r="T10" s="47">
        <v>0</v>
      </c>
      <c r="U10" s="47">
        <v>0</v>
      </c>
      <c r="V10" s="47">
        <v>0</v>
      </c>
      <c r="W10" s="47">
        <v>0</v>
      </c>
      <c r="X10" s="47">
        <v>0</v>
      </c>
      <c r="Y10" s="47">
        <v>0</v>
      </c>
      <c r="Z10" s="47">
        <v>0</v>
      </c>
      <c r="AA10" s="47">
        <v>0</v>
      </c>
      <c r="AB10" s="47">
        <v>0</v>
      </c>
      <c r="AC10" s="47">
        <v>0</v>
      </c>
      <c r="AD10" s="47">
        <v>0</v>
      </c>
      <c r="AE10" s="47">
        <v>0</v>
      </c>
      <c r="AF10" s="55">
        <v>0</v>
      </c>
      <c r="AG10" s="47">
        <v>0</v>
      </c>
      <c r="AH10" s="47">
        <v>0</v>
      </c>
      <c r="AI10" s="47">
        <v>0</v>
      </c>
      <c r="AJ10" s="47">
        <v>0</v>
      </c>
      <c r="AK10" s="47">
        <v>0</v>
      </c>
      <c r="AL10" s="47">
        <v>0</v>
      </c>
      <c r="AM10" s="47">
        <v>0</v>
      </c>
      <c r="AN10" s="47">
        <v>0</v>
      </c>
      <c r="AO10" s="47">
        <v>0</v>
      </c>
      <c r="AP10" s="47">
        <v>0</v>
      </c>
      <c r="AQ10" s="47">
        <v>0</v>
      </c>
      <c r="AR10" s="47">
        <v>0</v>
      </c>
      <c r="AS10" s="47">
        <v>0</v>
      </c>
      <c r="AT10" s="48">
        <v>0</v>
      </c>
      <c r="AU10" s="48">
        <v>0</v>
      </c>
      <c r="AV10" s="56">
        <v>0</v>
      </c>
      <c r="AW10" s="47">
        <v>0</v>
      </c>
      <c r="AX10" s="47">
        <v>0</v>
      </c>
      <c r="AY10" s="47">
        <v>0</v>
      </c>
      <c r="AZ10" s="47">
        <v>0</v>
      </c>
      <c r="BA10" s="47">
        <v>0</v>
      </c>
      <c r="BB10" s="47">
        <v>0</v>
      </c>
      <c r="BC10" s="47">
        <v>0</v>
      </c>
      <c r="BD10" s="47">
        <v>0</v>
      </c>
      <c r="BE10" s="47">
        <v>0</v>
      </c>
      <c r="BF10" s="47">
        <v>0</v>
      </c>
      <c r="BG10" s="47">
        <v>0</v>
      </c>
      <c r="BH10" s="47">
        <v>0</v>
      </c>
      <c r="BI10" s="47">
        <v>0</v>
      </c>
      <c r="BJ10" s="48">
        <v>0</v>
      </c>
      <c r="BK10" s="48">
        <v>0</v>
      </c>
      <c r="BL10" s="48">
        <v>36057000</v>
      </c>
      <c r="BM10" s="107" t="s">
        <v>1254</v>
      </c>
      <c r="BN10" s="19"/>
      <c r="BO10" s="19"/>
      <c r="DL10" s="1"/>
      <c r="DM10" s="1"/>
    </row>
    <row r="11" spans="1:117" ht="35" customHeight="1" x14ac:dyDescent="0.35">
      <c r="A11" s="127">
        <v>136</v>
      </c>
      <c r="B11" s="129" t="str">
        <f>+IF(ISBLANK(V3.2[[#This Row],[No. IP]]),"",$G$1)</f>
        <v>06. EDUBA</v>
      </c>
      <c r="C11" s="130" t="str">
        <f>+IFERROR(VLOOKUP(V3.2[[#This Row],[No. IP]],IP_TABLA[],3,FALSE),"")</f>
        <v>06. Empresa de desarrollo urbano y vivienda de interés social de Barrancabermeja – EDUBA.</v>
      </c>
      <c r="D11" s="130" t="str">
        <f>+IFERROR(VLOOKUP(V3.2[[#This Row],[No. IP]],IP_TABLA[],4,FALSE),"")</f>
        <v>Línea 1. Barrancabermeja generadora de bienestar y protectora de la vida.</v>
      </c>
      <c r="E11" s="130" t="str">
        <f>+IFERROR(VLOOKUP(V3.2[[#This Row],[No. IP]],IP_TABLA[],6,FALSE),"")</f>
        <v>05. VIVIENDA, CIUDAD Y TERRITORIO</v>
      </c>
      <c r="F11" s="130" t="str">
        <f>+IFERROR(VLOOKUP(V3.2[[#This Row],[No. IP]],IP_TABLA[],7,FALSE),"")</f>
        <v>Programa 11. Más familias con techo.</v>
      </c>
      <c r="G11" s="136" t="str">
        <f>+IFERROR(VLOOKUP(V3.2[[#This Row],[No. IP]],IP_TABLA[],2,FALSE),"")</f>
        <v>IP 136. Número de viviendas de interés social promovidas y construidas</v>
      </c>
      <c r="H11" s="131">
        <f>IFERROR(IF($H$1=2020,(VLOOKUP(V3.2[[#This Row],[No. IP]],IP_TABLA[],8,FALSE)),IF($H$1=2021,(VLOOKUP(V3.2[[#This Row],[No. IP]],IP_TABLA[],9,FALSE)),IF($H$1=2022,(VLOOKUP(V3.2[[#This Row],[No. IP]],IP_TABLA[],10,FALSE)),IF($H$1=2023,(VLOOKUP(V3.2[[#This Row],[No. IP]],IP_TABLA[],11,FALSE)),"")))),"")</f>
        <v>90</v>
      </c>
      <c r="I11" s="132"/>
      <c r="J11" s="133">
        <f>+IFERROR(IF(V3.2[[#This Row],[Ejecución de la meta]]/V3.2[[#This Row],[Meta de la vigencia]]&gt;1,1,V3.2[[#This Row],[Ejecución de la meta]]/V3.2[[#This Row],[Meta de la vigencia]]),"")</f>
        <v>0</v>
      </c>
      <c r="K11" s="137" t="s">
        <v>1231</v>
      </c>
      <c r="L11" s="134">
        <v>20200680811069</v>
      </c>
      <c r="M11" s="137" t="s">
        <v>1255</v>
      </c>
      <c r="N11" s="135">
        <v>44287</v>
      </c>
      <c r="O11" s="135">
        <v>45291</v>
      </c>
      <c r="P11" s="54"/>
      <c r="Q11" s="47">
        <v>0</v>
      </c>
      <c r="R11" s="47">
        <v>0</v>
      </c>
      <c r="S11" s="47">
        <v>0</v>
      </c>
      <c r="T11" s="47">
        <v>0</v>
      </c>
      <c r="U11" s="47">
        <v>0</v>
      </c>
      <c r="V11" s="47">
        <v>0</v>
      </c>
      <c r="W11" s="47">
        <v>0</v>
      </c>
      <c r="X11" s="47">
        <v>0</v>
      </c>
      <c r="Y11" s="47">
        <v>0</v>
      </c>
      <c r="Z11" s="47">
        <v>0</v>
      </c>
      <c r="AA11" s="47">
        <v>0</v>
      </c>
      <c r="AB11" s="47">
        <v>0</v>
      </c>
      <c r="AC11" s="47">
        <v>0</v>
      </c>
      <c r="AD11" s="47">
        <v>0</v>
      </c>
      <c r="AE11" s="47">
        <v>0</v>
      </c>
      <c r="AF11" s="55">
        <v>0</v>
      </c>
      <c r="AG11" s="47">
        <v>0</v>
      </c>
      <c r="AH11" s="47">
        <v>0</v>
      </c>
      <c r="AI11" s="47">
        <v>0</v>
      </c>
      <c r="AJ11" s="47">
        <v>0</v>
      </c>
      <c r="AK11" s="47">
        <v>0</v>
      </c>
      <c r="AL11" s="47">
        <v>0</v>
      </c>
      <c r="AM11" s="47">
        <v>0</v>
      </c>
      <c r="AN11" s="47">
        <v>0</v>
      </c>
      <c r="AO11" s="47">
        <v>0</v>
      </c>
      <c r="AP11" s="47">
        <v>0</v>
      </c>
      <c r="AQ11" s="47">
        <v>0</v>
      </c>
      <c r="AR11" s="47">
        <v>0</v>
      </c>
      <c r="AS11" s="47">
        <v>0</v>
      </c>
      <c r="AT11" s="48">
        <v>0</v>
      </c>
      <c r="AU11" s="48">
        <v>0</v>
      </c>
      <c r="AV11" s="56">
        <v>0</v>
      </c>
      <c r="AW11" s="47">
        <v>0</v>
      </c>
      <c r="AX11" s="47">
        <v>0</v>
      </c>
      <c r="AY11" s="47">
        <v>0</v>
      </c>
      <c r="AZ11" s="47">
        <v>0</v>
      </c>
      <c r="BA11" s="47">
        <v>0</v>
      </c>
      <c r="BB11" s="47">
        <v>0</v>
      </c>
      <c r="BC11" s="47">
        <v>0</v>
      </c>
      <c r="BD11" s="47">
        <v>0</v>
      </c>
      <c r="BE11" s="47">
        <v>0</v>
      </c>
      <c r="BF11" s="47">
        <v>0</v>
      </c>
      <c r="BG11" s="47">
        <v>0</v>
      </c>
      <c r="BH11" s="47">
        <v>0</v>
      </c>
      <c r="BI11" s="47">
        <v>0</v>
      </c>
      <c r="BJ11" s="48">
        <v>0</v>
      </c>
      <c r="BK11" s="48">
        <v>0</v>
      </c>
      <c r="BL11" s="48">
        <v>0</v>
      </c>
      <c r="BM11" s="107" t="s">
        <v>1254</v>
      </c>
      <c r="BN11" s="19"/>
      <c r="BO11" s="19"/>
      <c r="DL11" s="1"/>
      <c r="DM11" s="1"/>
    </row>
    <row r="12" spans="1:117" ht="35" customHeight="1" x14ac:dyDescent="0.35">
      <c r="A12" s="127">
        <v>137</v>
      </c>
      <c r="B12" s="129" t="str">
        <f>+IF(ISBLANK(V3.2[[#This Row],[No. IP]]),"",$G$1)</f>
        <v>06. EDUBA</v>
      </c>
      <c r="C12" s="130" t="str">
        <f>+IFERROR(VLOOKUP(V3.2[[#This Row],[No. IP]],IP_TABLA[],3,FALSE),"")</f>
        <v>06. Empresa de desarrollo urbano y vivienda de interés social de Barrancabermeja – EDUBA.</v>
      </c>
      <c r="D12" s="130" t="str">
        <f>+IFERROR(VLOOKUP(V3.2[[#This Row],[No. IP]],IP_TABLA[],4,FALSE),"")</f>
        <v>Línea 1. Barrancabermeja generadora de bienestar y protectora de la vida.</v>
      </c>
      <c r="E12" s="130" t="str">
        <f>+IFERROR(VLOOKUP(V3.2[[#This Row],[No. IP]],IP_TABLA[],6,FALSE),"")</f>
        <v>05. VIVIENDA, CIUDAD Y TERRITORIO</v>
      </c>
      <c r="F12" s="130" t="str">
        <f>+IFERROR(VLOOKUP(V3.2[[#This Row],[No. IP]],IP_TABLA[],7,FALSE),"")</f>
        <v xml:space="preserve">Programa 12. Acceso a soluciones de vivienda </v>
      </c>
      <c r="G12" s="136" t="str">
        <f>+IFERROR(VLOOKUP(V3.2[[#This Row],[No. IP]],IP_TABLA[],2,FALSE),"")</f>
        <v>IP 137. Política pública de vivienda formulada y presentada</v>
      </c>
      <c r="H12" s="131">
        <f>IFERROR(IF($H$1=2020,(VLOOKUP(V3.2[[#This Row],[No. IP]],IP_TABLA[],8,FALSE)),IF($H$1=2021,(VLOOKUP(V3.2[[#This Row],[No. IP]],IP_TABLA[],9,FALSE)),IF($H$1=2022,(VLOOKUP(V3.2[[#This Row],[No. IP]],IP_TABLA[],10,FALSE)),IF($H$1=2023,(VLOOKUP(V3.2[[#This Row],[No. IP]],IP_TABLA[],11,FALSE)),"")))),"")</f>
        <v>0.25</v>
      </c>
      <c r="I12" s="132"/>
      <c r="J12" s="133">
        <f>+IFERROR(IF(V3.2[[#This Row],[Ejecución de la meta]]/V3.2[[#This Row],[Meta de la vigencia]]&gt;1,1,V3.2[[#This Row],[Ejecución de la meta]]/V3.2[[#This Row],[Meta de la vigencia]]),"")</f>
        <v>0</v>
      </c>
      <c r="K12" s="137" t="s">
        <v>1239</v>
      </c>
      <c r="L12" s="134">
        <v>20200680810157</v>
      </c>
      <c r="M12" s="137" t="s">
        <v>1240</v>
      </c>
      <c r="N12" s="135">
        <v>44197</v>
      </c>
      <c r="O12" s="135">
        <v>45291</v>
      </c>
      <c r="P12" s="54">
        <v>65500000</v>
      </c>
      <c r="Q12" s="47">
        <v>0</v>
      </c>
      <c r="R12" s="47">
        <v>0</v>
      </c>
      <c r="S12" s="47">
        <v>0</v>
      </c>
      <c r="T12" s="47">
        <v>0</v>
      </c>
      <c r="U12" s="47">
        <v>0</v>
      </c>
      <c r="V12" s="47">
        <v>0</v>
      </c>
      <c r="W12" s="47">
        <v>0</v>
      </c>
      <c r="X12" s="47">
        <v>0</v>
      </c>
      <c r="Y12" s="47">
        <v>0</v>
      </c>
      <c r="Z12" s="47">
        <v>0</v>
      </c>
      <c r="AA12" s="47">
        <v>0</v>
      </c>
      <c r="AB12" s="47">
        <v>0</v>
      </c>
      <c r="AC12" s="47">
        <v>0</v>
      </c>
      <c r="AD12" s="47">
        <v>0</v>
      </c>
      <c r="AE12" s="47">
        <v>0</v>
      </c>
      <c r="AF12" s="55">
        <v>65000000</v>
      </c>
      <c r="AG12" s="47">
        <v>0</v>
      </c>
      <c r="AH12" s="47">
        <v>0</v>
      </c>
      <c r="AI12" s="47">
        <v>0</v>
      </c>
      <c r="AJ12" s="47">
        <v>0</v>
      </c>
      <c r="AK12" s="47">
        <v>0</v>
      </c>
      <c r="AL12" s="47">
        <v>0</v>
      </c>
      <c r="AM12" s="47">
        <v>0</v>
      </c>
      <c r="AN12" s="47">
        <v>0</v>
      </c>
      <c r="AO12" s="47">
        <v>0</v>
      </c>
      <c r="AP12" s="47">
        <v>0</v>
      </c>
      <c r="AQ12" s="47">
        <v>0</v>
      </c>
      <c r="AR12" s="47">
        <v>0</v>
      </c>
      <c r="AS12" s="47">
        <v>0</v>
      </c>
      <c r="AT12" s="48">
        <v>0</v>
      </c>
      <c r="AU12" s="48">
        <v>0</v>
      </c>
      <c r="AV12" s="56">
        <v>65000000</v>
      </c>
      <c r="AW12" s="47">
        <v>0</v>
      </c>
      <c r="AX12" s="47">
        <v>0</v>
      </c>
      <c r="AY12" s="47">
        <v>0</v>
      </c>
      <c r="AZ12" s="47">
        <v>0</v>
      </c>
      <c r="BA12" s="47">
        <v>0</v>
      </c>
      <c r="BB12" s="47">
        <v>0</v>
      </c>
      <c r="BC12" s="47">
        <v>0</v>
      </c>
      <c r="BD12" s="47">
        <v>0</v>
      </c>
      <c r="BE12" s="47">
        <v>0</v>
      </c>
      <c r="BF12" s="47">
        <v>0</v>
      </c>
      <c r="BG12" s="47">
        <v>0</v>
      </c>
      <c r="BH12" s="47">
        <v>0</v>
      </c>
      <c r="BI12" s="47">
        <v>0</v>
      </c>
      <c r="BJ12" s="48">
        <v>0</v>
      </c>
      <c r="BK12" s="48">
        <v>0</v>
      </c>
      <c r="BL12" s="48">
        <v>0</v>
      </c>
      <c r="BM12" s="16"/>
      <c r="BN12" s="19"/>
      <c r="BO12" s="19"/>
      <c r="DL12" s="1"/>
      <c r="DM12" s="1"/>
    </row>
    <row r="13" spans="1:117" ht="35" customHeight="1" x14ac:dyDescent="0.35">
      <c r="A13" s="127">
        <v>137</v>
      </c>
      <c r="B13" s="129" t="str">
        <f>+IF(ISBLANK(V3.2[[#This Row],[No. IP]]),"",$G$1)</f>
        <v>06. EDUBA</v>
      </c>
      <c r="C13" s="130" t="str">
        <f>+IFERROR(VLOOKUP(V3.2[[#This Row],[No. IP]],IP_TABLA[],3,FALSE),"")</f>
        <v>06. Empresa de desarrollo urbano y vivienda de interés social de Barrancabermeja – EDUBA.</v>
      </c>
      <c r="D13" s="130" t="str">
        <f>+IFERROR(VLOOKUP(V3.2[[#This Row],[No. IP]],IP_TABLA[],4,FALSE),"")</f>
        <v>Línea 1. Barrancabermeja generadora de bienestar y protectora de la vida.</v>
      </c>
      <c r="E13" s="130" t="str">
        <f>+IFERROR(VLOOKUP(V3.2[[#This Row],[No. IP]],IP_TABLA[],6,FALSE),"")</f>
        <v>05. VIVIENDA, CIUDAD Y TERRITORIO</v>
      </c>
      <c r="F13" s="130" t="str">
        <f>+IFERROR(VLOOKUP(V3.2[[#This Row],[No. IP]],IP_TABLA[],7,FALSE),"")</f>
        <v xml:space="preserve">Programa 12. Acceso a soluciones de vivienda </v>
      </c>
      <c r="G13" s="136" t="str">
        <f>+IFERROR(VLOOKUP(V3.2[[#This Row],[No. IP]],IP_TABLA[],2,FALSE),"")</f>
        <v>IP 137. Política pública de vivienda formulada y presentada</v>
      </c>
      <c r="H13" s="131">
        <f>IFERROR(IF($H$1=2020,(VLOOKUP(V3.2[[#This Row],[No. IP]],IP_TABLA[],8,FALSE)),IF($H$1=2021,(VLOOKUP(V3.2[[#This Row],[No. IP]],IP_TABLA[],9,FALSE)),IF($H$1=2022,(VLOOKUP(V3.2[[#This Row],[No. IP]],IP_TABLA[],10,FALSE)),IF($H$1=2023,(VLOOKUP(V3.2[[#This Row],[No. IP]],IP_TABLA[],11,FALSE)),"")))),"")</f>
        <v>0.25</v>
      </c>
      <c r="I13" s="132"/>
      <c r="J13" s="133">
        <f>+IFERROR(IF(V3.2[[#This Row],[Ejecución de la meta]]/V3.2[[#This Row],[Meta de la vigencia]]&gt;1,1,V3.2[[#This Row],[Ejecución de la meta]]/V3.2[[#This Row],[Meta de la vigencia]]),"")</f>
        <v>0</v>
      </c>
      <c r="K13" s="137" t="s">
        <v>1239</v>
      </c>
      <c r="L13" s="134">
        <v>20200680810157</v>
      </c>
      <c r="M13" s="137" t="s">
        <v>1241</v>
      </c>
      <c r="N13" s="135">
        <v>44197</v>
      </c>
      <c r="O13" s="135">
        <v>45291</v>
      </c>
      <c r="P13" s="54">
        <v>16000000</v>
      </c>
      <c r="Q13" s="47">
        <v>0</v>
      </c>
      <c r="R13" s="47">
        <v>0</v>
      </c>
      <c r="S13" s="47">
        <v>0</v>
      </c>
      <c r="T13" s="47">
        <v>0</v>
      </c>
      <c r="U13" s="47">
        <v>0</v>
      </c>
      <c r="V13" s="47">
        <v>0</v>
      </c>
      <c r="W13" s="47">
        <v>0</v>
      </c>
      <c r="X13" s="47">
        <v>0</v>
      </c>
      <c r="Y13" s="47">
        <v>0</v>
      </c>
      <c r="Z13" s="47">
        <v>0</v>
      </c>
      <c r="AA13" s="47">
        <v>0</v>
      </c>
      <c r="AB13" s="47">
        <v>0</v>
      </c>
      <c r="AC13" s="47">
        <v>0</v>
      </c>
      <c r="AD13" s="47">
        <v>0</v>
      </c>
      <c r="AE13" s="47">
        <v>0</v>
      </c>
      <c r="AF13" s="55">
        <v>16000000</v>
      </c>
      <c r="AG13" s="47">
        <v>0</v>
      </c>
      <c r="AH13" s="47">
        <v>0</v>
      </c>
      <c r="AI13" s="47">
        <v>0</v>
      </c>
      <c r="AJ13" s="47">
        <v>0</v>
      </c>
      <c r="AK13" s="47">
        <v>0</v>
      </c>
      <c r="AL13" s="47">
        <v>0</v>
      </c>
      <c r="AM13" s="47">
        <v>0</v>
      </c>
      <c r="AN13" s="47">
        <v>0</v>
      </c>
      <c r="AO13" s="47">
        <v>0</v>
      </c>
      <c r="AP13" s="47">
        <v>0</v>
      </c>
      <c r="AQ13" s="47">
        <v>0</v>
      </c>
      <c r="AR13" s="47">
        <v>0</v>
      </c>
      <c r="AS13" s="47">
        <v>0</v>
      </c>
      <c r="AT13" s="48">
        <v>0</v>
      </c>
      <c r="AU13" s="48">
        <v>0</v>
      </c>
      <c r="AV13" s="56">
        <v>16000000</v>
      </c>
      <c r="AW13" s="47">
        <v>0</v>
      </c>
      <c r="AX13" s="47">
        <v>0</v>
      </c>
      <c r="AY13" s="47">
        <v>0</v>
      </c>
      <c r="AZ13" s="47">
        <v>0</v>
      </c>
      <c r="BA13" s="47">
        <v>0</v>
      </c>
      <c r="BB13" s="47">
        <v>0</v>
      </c>
      <c r="BC13" s="47">
        <v>0</v>
      </c>
      <c r="BD13" s="47">
        <v>0</v>
      </c>
      <c r="BE13" s="47">
        <v>0</v>
      </c>
      <c r="BF13" s="47">
        <v>0</v>
      </c>
      <c r="BG13" s="47">
        <v>0</v>
      </c>
      <c r="BH13" s="47">
        <v>0</v>
      </c>
      <c r="BI13" s="47">
        <v>0</v>
      </c>
      <c r="BJ13" s="48">
        <v>0</v>
      </c>
      <c r="BK13" s="48">
        <v>0</v>
      </c>
      <c r="BL13" s="48">
        <v>0</v>
      </c>
      <c r="BM13" s="16"/>
      <c r="BN13" s="19"/>
      <c r="BO13" s="19"/>
      <c r="DL13" s="1"/>
      <c r="DM13" s="1"/>
    </row>
    <row r="14" spans="1:117" ht="35" customHeight="1" x14ac:dyDescent="0.35">
      <c r="A14" s="127">
        <v>137</v>
      </c>
      <c r="B14" s="129" t="str">
        <f>+IF(ISBLANK(V3.2[[#This Row],[No. IP]]),"",$G$1)</f>
        <v>06. EDUBA</v>
      </c>
      <c r="C14" s="130" t="str">
        <f>+IFERROR(VLOOKUP(V3.2[[#This Row],[No. IP]],IP_TABLA[],3,FALSE),"")</f>
        <v>06. Empresa de desarrollo urbano y vivienda de interés social de Barrancabermeja – EDUBA.</v>
      </c>
      <c r="D14" s="130" t="str">
        <f>+IFERROR(VLOOKUP(V3.2[[#This Row],[No. IP]],IP_TABLA[],4,FALSE),"")</f>
        <v>Línea 1. Barrancabermeja generadora de bienestar y protectora de la vida.</v>
      </c>
      <c r="E14" s="130" t="str">
        <f>+IFERROR(VLOOKUP(V3.2[[#This Row],[No. IP]],IP_TABLA[],6,FALSE),"")</f>
        <v>05. VIVIENDA, CIUDAD Y TERRITORIO</v>
      </c>
      <c r="F14" s="130" t="str">
        <f>+IFERROR(VLOOKUP(V3.2[[#This Row],[No. IP]],IP_TABLA[],7,FALSE),"")</f>
        <v xml:space="preserve">Programa 12. Acceso a soluciones de vivienda </v>
      </c>
      <c r="G14" s="136" t="str">
        <f>+IFERROR(VLOOKUP(V3.2[[#This Row],[No. IP]],IP_TABLA[],2,FALSE),"")</f>
        <v>IP 137. Política pública de vivienda formulada y presentada</v>
      </c>
      <c r="H14" s="131">
        <f>IFERROR(IF($H$1=2020,(VLOOKUP(V3.2[[#This Row],[No. IP]],IP_TABLA[],8,FALSE)),IF($H$1=2021,(VLOOKUP(V3.2[[#This Row],[No. IP]],IP_TABLA[],9,FALSE)),IF($H$1=2022,(VLOOKUP(V3.2[[#This Row],[No. IP]],IP_TABLA[],10,FALSE)),IF($H$1=2023,(VLOOKUP(V3.2[[#This Row],[No. IP]],IP_TABLA[],11,FALSE)),"")))),"")</f>
        <v>0.25</v>
      </c>
      <c r="I14" s="132"/>
      <c r="J14" s="133">
        <f>+IFERROR(IF(V3.2[[#This Row],[Ejecución de la meta]]/V3.2[[#This Row],[Meta de la vigencia]]&gt;1,1,V3.2[[#This Row],[Ejecución de la meta]]/V3.2[[#This Row],[Meta de la vigencia]]),"")</f>
        <v>0</v>
      </c>
      <c r="K14" s="137" t="s">
        <v>1239</v>
      </c>
      <c r="L14" s="134">
        <v>20200680810157</v>
      </c>
      <c r="M14" s="137" t="s">
        <v>1251</v>
      </c>
      <c r="N14" s="135">
        <v>44197</v>
      </c>
      <c r="O14" s="135">
        <v>45291</v>
      </c>
      <c r="P14" s="54">
        <v>18500000</v>
      </c>
      <c r="Q14" s="47">
        <v>0</v>
      </c>
      <c r="R14" s="47">
        <v>0</v>
      </c>
      <c r="S14" s="47">
        <v>0</v>
      </c>
      <c r="T14" s="47">
        <v>0</v>
      </c>
      <c r="U14" s="47">
        <v>0</v>
      </c>
      <c r="V14" s="47">
        <v>0</v>
      </c>
      <c r="W14" s="47">
        <v>0</v>
      </c>
      <c r="X14" s="47">
        <v>0</v>
      </c>
      <c r="Y14" s="47">
        <v>0</v>
      </c>
      <c r="Z14" s="47">
        <v>0</v>
      </c>
      <c r="AA14" s="47">
        <v>0</v>
      </c>
      <c r="AB14" s="47">
        <v>0</v>
      </c>
      <c r="AC14" s="47">
        <v>0</v>
      </c>
      <c r="AD14" s="47">
        <v>0</v>
      </c>
      <c r="AE14" s="47">
        <v>0</v>
      </c>
      <c r="AF14" s="55">
        <v>18166667</v>
      </c>
      <c r="AG14" s="47">
        <v>0</v>
      </c>
      <c r="AH14" s="47">
        <v>0</v>
      </c>
      <c r="AI14" s="47">
        <v>0</v>
      </c>
      <c r="AJ14" s="47">
        <v>0</v>
      </c>
      <c r="AK14" s="47">
        <v>0</v>
      </c>
      <c r="AL14" s="47">
        <v>0</v>
      </c>
      <c r="AM14" s="47">
        <v>0</v>
      </c>
      <c r="AN14" s="47">
        <v>0</v>
      </c>
      <c r="AO14" s="47">
        <v>0</v>
      </c>
      <c r="AP14" s="47">
        <v>0</v>
      </c>
      <c r="AQ14" s="47">
        <v>0</v>
      </c>
      <c r="AR14" s="47">
        <v>0</v>
      </c>
      <c r="AS14" s="47">
        <v>0</v>
      </c>
      <c r="AT14" s="48">
        <v>0</v>
      </c>
      <c r="AU14" s="48">
        <v>0</v>
      </c>
      <c r="AV14" s="56">
        <v>18166667</v>
      </c>
      <c r="AW14" s="47">
        <v>0</v>
      </c>
      <c r="AX14" s="47">
        <v>0</v>
      </c>
      <c r="AY14" s="47">
        <v>0</v>
      </c>
      <c r="AZ14" s="47">
        <v>0</v>
      </c>
      <c r="BA14" s="47">
        <v>0</v>
      </c>
      <c r="BB14" s="47">
        <v>0</v>
      </c>
      <c r="BC14" s="47">
        <v>0</v>
      </c>
      <c r="BD14" s="47">
        <v>0</v>
      </c>
      <c r="BE14" s="47">
        <v>0</v>
      </c>
      <c r="BF14" s="47">
        <v>0</v>
      </c>
      <c r="BG14" s="47">
        <v>0</v>
      </c>
      <c r="BH14" s="47">
        <v>0</v>
      </c>
      <c r="BI14" s="47">
        <v>0</v>
      </c>
      <c r="BJ14" s="48">
        <v>0</v>
      </c>
      <c r="BK14" s="48">
        <v>0</v>
      </c>
      <c r="BL14" s="48">
        <v>0</v>
      </c>
      <c r="BM14" s="16"/>
      <c r="BN14" s="19"/>
      <c r="BO14" s="19"/>
      <c r="DL14" s="1"/>
      <c r="DM14" s="1"/>
    </row>
    <row r="15" spans="1:117" ht="35" customHeight="1" x14ac:dyDescent="0.35">
      <c r="A15" s="127">
        <v>139</v>
      </c>
      <c r="B15" s="129" t="str">
        <f>+IF(ISBLANK(V3.2[[#This Row],[No. IP]]),"",$G$1)</f>
        <v>06. EDUBA</v>
      </c>
      <c r="C15" s="130" t="str">
        <f>+IFERROR(VLOOKUP(V3.2[[#This Row],[No. IP]],IP_TABLA[],3,FALSE),"")</f>
        <v>06. Empresa de desarrollo urbano y vivienda de interés social de Barrancabermeja – EDUBA.</v>
      </c>
      <c r="D15" s="130" t="str">
        <f>+IFERROR(VLOOKUP(V3.2[[#This Row],[No. IP]],IP_TABLA[],4,FALSE),"")</f>
        <v>Línea 1. Barrancabermeja generadora de bienestar y protectora de la vida.</v>
      </c>
      <c r="E15" s="130" t="str">
        <f>+IFERROR(VLOOKUP(V3.2[[#This Row],[No. IP]],IP_TABLA[],6,FALSE),"")</f>
        <v>05. VIVIENDA, CIUDAD Y TERRITORIO</v>
      </c>
      <c r="F15" s="130" t="str">
        <f>+IFERROR(VLOOKUP(V3.2[[#This Row],[No. IP]],IP_TABLA[],7,FALSE),"")</f>
        <v xml:space="preserve">Programa 12. Acceso a soluciones de vivienda </v>
      </c>
      <c r="G15" s="136" t="str">
        <f>+IFERROR(VLOOKUP(V3.2[[#This Row],[No. IP]],IP_TABLA[],2,FALSE),"")</f>
        <v>IP 139. Número de viviendas urbanas y rurales mejoradas</v>
      </c>
      <c r="H15" s="131">
        <f>IFERROR(IF($H$1=2020,(VLOOKUP(V3.2[[#This Row],[No. IP]],IP_TABLA[],8,FALSE)),IF($H$1=2021,(VLOOKUP(V3.2[[#This Row],[No. IP]],IP_TABLA[],9,FALSE)),IF($H$1=2022,(VLOOKUP(V3.2[[#This Row],[No. IP]],IP_TABLA[],10,FALSE)),IF($H$1=2023,(VLOOKUP(V3.2[[#This Row],[No. IP]],IP_TABLA[],11,FALSE)),"")))),"")</f>
        <v>500</v>
      </c>
      <c r="I15" s="132"/>
      <c r="J15" s="133">
        <f>+IFERROR(IF(V3.2[[#This Row],[Ejecución de la meta]]/V3.2[[#This Row],[Meta de la vigencia]]&gt;1,1,V3.2[[#This Row],[Ejecución de la meta]]/V3.2[[#This Row],[Meta de la vigencia]]),"")</f>
        <v>0</v>
      </c>
      <c r="K15" s="137" t="s">
        <v>1242</v>
      </c>
      <c r="L15" s="134">
        <v>20200680810073</v>
      </c>
      <c r="M15" s="137" t="s">
        <v>1243</v>
      </c>
      <c r="N15" s="135">
        <v>44075</v>
      </c>
      <c r="O15" s="135">
        <v>45291</v>
      </c>
      <c r="P15" s="54">
        <v>4651773643</v>
      </c>
      <c r="Q15" s="47">
        <v>0</v>
      </c>
      <c r="R15" s="47">
        <v>0</v>
      </c>
      <c r="S15" s="47">
        <v>0</v>
      </c>
      <c r="T15" s="47">
        <v>0</v>
      </c>
      <c r="U15" s="47">
        <v>0</v>
      </c>
      <c r="V15" s="47">
        <v>0</v>
      </c>
      <c r="W15" s="47">
        <v>0</v>
      </c>
      <c r="X15" s="47">
        <v>0</v>
      </c>
      <c r="Y15" s="47">
        <v>0</v>
      </c>
      <c r="Z15" s="47">
        <v>0</v>
      </c>
      <c r="AA15" s="47">
        <v>0</v>
      </c>
      <c r="AB15" s="47">
        <v>0</v>
      </c>
      <c r="AC15" s="47">
        <v>0</v>
      </c>
      <c r="AD15" s="47">
        <v>0</v>
      </c>
      <c r="AE15" s="47">
        <v>0</v>
      </c>
      <c r="AF15" s="55">
        <v>3792264000</v>
      </c>
      <c r="AG15" s="47">
        <v>0</v>
      </c>
      <c r="AH15" s="47">
        <v>0</v>
      </c>
      <c r="AI15" s="47">
        <v>0</v>
      </c>
      <c r="AJ15" s="47">
        <v>0</v>
      </c>
      <c r="AK15" s="47">
        <v>0</v>
      </c>
      <c r="AL15" s="47">
        <v>0</v>
      </c>
      <c r="AM15" s="47">
        <v>0</v>
      </c>
      <c r="AN15" s="47">
        <v>0</v>
      </c>
      <c r="AO15" s="47">
        <v>0</v>
      </c>
      <c r="AP15" s="47">
        <v>0</v>
      </c>
      <c r="AQ15" s="47">
        <v>0</v>
      </c>
      <c r="AR15" s="47">
        <v>0</v>
      </c>
      <c r="AS15" s="47">
        <v>0</v>
      </c>
      <c r="AT15" s="48">
        <v>0</v>
      </c>
      <c r="AU15" s="48">
        <v>0</v>
      </c>
      <c r="AV15" s="56">
        <v>3792264000</v>
      </c>
      <c r="AW15" s="47">
        <v>0</v>
      </c>
      <c r="AX15" s="47">
        <v>0</v>
      </c>
      <c r="AY15" s="47">
        <v>0</v>
      </c>
      <c r="AZ15" s="47">
        <v>0</v>
      </c>
      <c r="BA15" s="47">
        <v>0</v>
      </c>
      <c r="BB15" s="47">
        <v>0</v>
      </c>
      <c r="BC15" s="47">
        <v>0</v>
      </c>
      <c r="BD15" s="47">
        <v>0</v>
      </c>
      <c r="BE15" s="47">
        <v>0</v>
      </c>
      <c r="BF15" s="47">
        <v>0</v>
      </c>
      <c r="BG15" s="47">
        <v>0</v>
      </c>
      <c r="BH15" s="47">
        <v>0</v>
      </c>
      <c r="BI15" s="47">
        <v>0</v>
      </c>
      <c r="BJ15" s="48">
        <v>0</v>
      </c>
      <c r="BK15" s="48">
        <v>0</v>
      </c>
      <c r="BL15" s="48">
        <v>0</v>
      </c>
      <c r="BM15" s="107"/>
      <c r="BN15" s="19"/>
      <c r="BO15" s="19"/>
      <c r="DL15" s="1"/>
      <c r="DM15" s="1"/>
    </row>
    <row r="16" spans="1:117" ht="35" customHeight="1" x14ac:dyDescent="0.35">
      <c r="A16" s="127">
        <v>139</v>
      </c>
      <c r="B16" s="129" t="str">
        <f>+IF(ISBLANK(V3.2[[#This Row],[No. IP]]),"",$G$1)</f>
        <v>06. EDUBA</v>
      </c>
      <c r="C16" s="130" t="str">
        <f>+IFERROR(VLOOKUP(V3.2[[#This Row],[No. IP]],IP_TABLA[],3,FALSE),"")</f>
        <v>06. Empresa de desarrollo urbano y vivienda de interés social de Barrancabermeja – EDUBA.</v>
      </c>
      <c r="D16" s="130" t="str">
        <f>+IFERROR(VLOOKUP(V3.2[[#This Row],[No. IP]],IP_TABLA[],4,FALSE),"")</f>
        <v>Línea 1. Barrancabermeja generadora de bienestar y protectora de la vida.</v>
      </c>
      <c r="E16" s="130" t="str">
        <f>+IFERROR(VLOOKUP(V3.2[[#This Row],[No. IP]],IP_TABLA[],6,FALSE),"")</f>
        <v>05. VIVIENDA, CIUDAD Y TERRITORIO</v>
      </c>
      <c r="F16" s="130" t="str">
        <f>+IFERROR(VLOOKUP(V3.2[[#This Row],[No. IP]],IP_TABLA[],7,FALSE),"")</f>
        <v xml:space="preserve">Programa 12. Acceso a soluciones de vivienda </v>
      </c>
      <c r="G16" s="136" t="str">
        <f>+IFERROR(VLOOKUP(V3.2[[#This Row],[No. IP]],IP_TABLA[],2,FALSE),"")</f>
        <v>IP 139. Número de viviendas urbanas y rurales mejoradas</v>
      </c>
      <c r="H16" s="131">
        <f>IFERROR(IF($H$1=2020,(VLOOKUP(V3.2[[#This Row],[No. IP]],IP_TABLA[],8,FALSE)),IF($H$1=2021,(VLOOKUP(V3.2[[#This Row],[No. IP]],IP_TABLA[],9,FALSE)),IF($H$1=2022,(VLOOKUP(V3.2[[#This Row],[No. IP]],IP_TABLA[],10,FALSE)),IF($H$1=2023,(VLOOKUP(V3.2[[#This Row],[No. IP]],IP_TABLA[],11,FALSE)),"")))),"")</f>
        <v>500</v>
      </c>
      <c r="I16" s="132"/>
      <c r="J16" s="133">
        <f>+IFERROR(IF(V3.2[[#This Row],[Ejecución de la meta]]/V3.2[[#This Row],[Meta de la vigencia]]&gt;1,1,V3.2[[#This Row],[Ejecución de la meta]]/V3.2[[#This Row],[Meta de la vigencia]]),"")</f>
        <v>0</v>
      </c>
      <c r="K16" s="137" t="s">
        <v>1242</v>
      </c>
      <c r="L16" s="134">
        <v>20200680810073</v>
      </c>
      <c r="M16" s="137" t="s">
        <v>1244</v>
      </c>
      <c r="N16" s="135">
        <v>44075</v>
      </c>
      <c r="O16" s="135">
        <v>45291</v>
      </c>
      <c r="P16" s="54">
        <v>1056177979</v>
      </c>
      <c r="Q16" s="47">
        <v>0</v>
      </c>
      <c r="R16" s="47">
        <v>0</v>
      </c>
      <c r="S16" s="47">
        <v>0</v>
      </c>
      <c r="T16" s="47">
        <v>0</v>
      </c>
      <c r="U16" s="47">
        <v>0</v>
      </c>
      <c r="V16" s="47">
        <v>0</v>
      </c>
      <c r="W16" s="47">
        <v>0</v>
      </c>
      <c r="X16" s="47">
        <v>0</v>
      </c>
      <c r="Y16" s="47">
        <v>0</v>
      </c>
      <c r="Z16" s="47">
        <v>0</v>
      </c>
      <c r="AA16" s="47">
        <v>0</v>
      </c>
      <c r="AB16" s="47">
        <v>0</v>
      </c>
      <c r="AC16" s="47">
        <v>0</v>
      </c>
      <c r="AD16" s="47">
        <v>0</v>
      </c>
      <c r="AE16" s="47">
        <v>0</v>
      </c>
      <c r="AF16" s="55">
        <v>1056177979</v>
      </c>
      <c r="AG16" s="47">
        <v>0</v>
      </c>
      <c r="AH16" s="47">
        <v>0</v>
      </c>
      <c r="AI16" s="47">
        <v>0</v>
      </c>
      <c r="AJ16" s="47">
        <v>0</v>
      </c>
      <c r="AK16" s="47">
        <v>0</v>
      </c>
      <c r="AL16" s="47">
        <v>0</v>
      </c>
      <c r="AM16" s="47">
        <v>0</v>
      </c>
      <c r="AN16" s="47">
        <v>0</v>
      </c>
      <c r="AO16" s="47">
        <v>0</v>
      </c>
      <c r="AP16" s="47">
        <v>0</v>
      </c>
      <c r="AQ16" s="47">
        <v>0</v>
      </c>
      <c r="AR16" s="47">
        <v>0</v>
      </c>
      <c r="AS16" s="47">
        <v>0</v>
      </c>
      <c r="AT16" s="48">
        <v>0</v>
      </c>
      <c r="AU16" s="48">
        <v>0</v>
      </c>
      <c r="AV16" s="56">
        <v>939697710.37</v>
      </c>
      <c r="AW16" s="47">
        <v>0</v>
      </c>
      <c r="AX16" s="47">
        <v>0</v>
      </c>
      <c r="AY16" s="47">
        <v>0</v>
      </c>
      <c r="AZ16" s="47">
        <v>0</v>
      </c>
      <c r="BA16" s="47">
        <v>0</v>
      </c>
      <c r="BB16" s="47">
        <v>0</v>
      </c>
      <c r="BC16" s="47">
        <v>0</v>
      </c>
      <c r="BD16" s="47">
        <v>0</v>
      </c>
      <c r="BE16" s="47">
        <v>0</v>
      </c>
      <c r="BF16" s="47">
        <v>0</v>
      </c>
      <c r="BG16" s="47">
        <v>0</v>
      </c>
      <c r="BH16" s="47">
        <v>0</v>
      </c>
      <c r="BI16" s="47">
        <v>0</v>
      </c>
      <c r="BJ16" s="48">
        <v>0</v>
      </c>
      <c r="BK16" s="48">
        <v>0</v>
      </c>
      <c r="BL16" s="48">
        <v>0</v>
      </c>
      <c r="BM16" s="16"/>
      <c r="BN16" s="19"/>
      <c r="BO16" s="19"/>
      <c r="DL16" s="1"/>
      <c r="DM16" s="1"/>
    </row>
    <row r="17" spans="1:117" ht="35" customHeight="1" x14ac:dyDescent="0.35">
      <c r="A17" s="127">
        <v>140</v>
      </c>
      <c r="B17" s="129" t="str">
        <f>+IF(ISBLANK(V3.2[[#This Row],[No. IP]]),"",$G$1)</f>
        <v>06. EDUBA</v>
      </c>
      <c r="C17" s="130" t="str">
        <f>+IFERROR(VLOOKUP(V3.2[[#This Row],[No. IP]],IP_TABLA[],3,FALSE),"")</f>
        <v>06. Empresa de desarrollo urbano y vivienda de interés social de Barrancabermeja – EDUBA.</v>
      </c>
      <c r="D17" s="130" t="str">
        <f>+IFERROR(VLOOKUP(V3.2[[#This Row],[No. IP]],IP_TABLA[],4,FALSE),"")</f>
        <v>Línea 1. Barrancabermeja generadora de bienestar y protectora de la vida.</v>
      </c>
      <c r="E17" s="130" t="str">
        <f>+IFERROR(VLOOKUP(V3.2[[#This Row],[No. IP]],IP_TABLA[],6,FALSE),"")</f>
        <v>05. VIVIENDA, CIUDAD Y TERRITORIO</v>
      </c>
      <c r="F17" s="130" t="str">
        <f>+IFERROR(VLOOKUP(V3.2[[#This Row],[No. IP]],IP_TABLA[],7,FALSE),"")</f>
        <v xml:space="preserve">Programa 12. Acceso a soluciones de vivienda </v>
      </c>
      <c r="G17" s="136" t="str">
        <f>+IFERROR(VLOOKUP(V3.2[[#This Row],[No. IP]],IP_TABLA[],2,FALSE),"")</f>
        <v>IP 140. Número de predios titulados</v>
      </c>
      <c r="H17" s="131">
        <f>IFERROR(IF($H$1=2020,(VLOOKUP(V3.2[[#This Row],[No. IP]],IP_TABLA[],8,FALSE)),IF($H$1=2021,(VLOOKUP(V3.2[[#This Row],[No. IP]],IP_TABLA[],9,FALSE)),IF($H$1=2022,(VLOOKUP(V3.2[[#This Row],[No. IP]],IP_TABLA[],10,FALSE)),IF($H$1=2023,(VLOOKUP(V3.2[[#This Row],[No. IP]],IP_TABLA[],11,FALSE)),"")))),"")</f>
        <v>300</v>
      </c>
      <c r="I17" s="132"/>
      <c r="J17" s="133">
        <f>+IFERROR(IF(V3.2[[#This Row],[Ejecución de la meta]]/V3.2[[#This Row],[Meta de la vigencia]]&gt;1,1,V3.2[[#This Row],[Ejecución de la meta]]/V3.2[[#This Row],[Meta de la vigencia]]),"")</f>
        <v>0</v>
      </c>
      <c r="K17" s="137" t="s">
        <v>1245</v>
      </c>
      <c r="L17" s="134">
        <v>20200680810076</v>
      </c>
      <c r="M17" s="137" t="s">
        <v>1246</v>
      </c>
      <c r="N17" s="135">
        <v>44075</v>
      </c>
      <c r="O17" s="135">
        <v>45291</v>
      </c>
      <c r="P17" s="54">
        <v>576761974</v>
      </c>
      <c r="Q17" s="47">
        <v>0</v>
      </c>
      <c r="R17" s="47">
        <v>0</v>
      </c>
      <c r="S17" s="47">
        <v>0</v>
      </c>
      <c r="T17" s="47">
        <v>0</v>
      </c>
      <c r="U17" s="47">
        <v>0</v>
      </c>
      <c r="V17" s="47">
        <v>0</v>
      </c>
      <c r="W17" s="47">
        <v>0</v>
      </c>
      <c r="X17" s="47">
        <v>0</v>
      </c>
      <c r="Y17" s="47">
        <v>0</v>
      </c>
      <c r="Z17" s="47">
        <v>0</v>
      </c>
      <c r="AA17" s="47">
        <v>0</v>
      </c>
      <c r="AB17" s="47">
        <v>0</v>
      </c>
      <c r="AC17" s="47">
        <v>0</v>
      </c>
      <c r="AD17" s="47">
        <v>0</v>
      </c>
      <c r="AE17" s="47">
        <v>0</v>
      </c>
      <c r="AF17" s="55">
        <v>576761974</v>
      </c>
      <c r="AG17" s="47">
        <v>0</v>
      </c>
      <c r="AH17" s="47">
        <v>0</v>
      </c>
      <c r="AI17" s="47">
        <v>0</v>
      </c>
      <c r="AJ17" s="47">
        <v>0</v>
      </c>
      <c r="AK17" s="47">
        <v>0</v>
      </c>
      <c r="AL17" s="47">
        <v>0</v>
      </c>
      <c r="AM17" s="47">
        <v>0</v>
      </c>
      <c r="AN17" s="47">
        <v>0</v>
      </c>
      <c r="AO17" s="47">
        <v>0</v>
      </c>
      <c r="AP17" s="47">
        <v>0</v>
      </c>
      <c r="AQ17" s="47">
        <v>0</v>
      </c>
      <c r="AR17" s="47">
        <v>0</v>
      </c>
      <c r="AS17" s="47">
        <v>0</v>
      </c>
      <c r="AT17" s="48">
        <v>0</v>
      </c>
      <c r="AU17" s="48">
        <v>0</v>
      </c>
      <c r="AV17" s="56">
        <v>576761974</v>
      </c>
      <c r="AW17" s="47">
        <v>0</v>
      </c>
      <c r="AX17" s="47">
        <v>0</v>
      </c>
      <c r="AY17" s="47">
        <v>0</v>
      </c>
      <c r="AZ17" s="47">
        <v>0</v>
      </c>
      <c r="BA17" s="47">
        <v>0</v>
      </c>
      <c r="BB17" s="47">
        <v>0</v>
      </c>
      <c r="BC17" s="47">
        <v>0</v>
      </c>
      <c r="BD17" s="47">
        <v>0</v>
      </c>
      <c r="BE17" s="47">
        <v>0</v>
      </c>
      <c r="BF17" s="47">
        <v>0</v>
      </c>
      <c r="BG17" s="47">
        <v>0</v>
      </c>
      <c r="BH17" s="47">
        <v>0</v>
      </c>
      <c r="BI17" s="47">
        <v>0</v>
      </c>
      <c r="BJ17" s="48">
        <v>0</v>
      </c>
      <c r="BK17" s="48">
        <v>0</v>
      </c>
      <c r="BL17" s="48">
        <v>100000000</v>
      </c>
      <c r="BM17" s="16"/>
      <c r="BN17" s="19"/>
      <c r="BO17" s="19"/>
      <c r="DL17" s="1"/>
      <c r="DM17" s="1"/>
    </row>
    <row r="18" spans="1:117" ht="35" customHeight="1" x14ac:dyDescent="0.35">
      <c r="A18" s="127">
        <v>140</v>
      </c>
      <c r="B18" s="129" t="str">
        <f>+IF(ISBLANK(V3.2[[#This Row],[No. IP]]),"",$G$1)</f>
        <v>06. EDUBA</v>
      </c>
      <c r="C18" s="130" t="str">
        <f>+IFERROR(VLOOKUP(V3.2[[#This Row],[No. IP]],IP_TABLA[],3,FALSE),"")</f>
        <v>06. Empresa de desarrollo urbano y vivienda de interés social de Barrancabermeja – EDUBA.</v>
      </c>
      <c r="D18" s="130" t="str">
        <f>+IFERROR(VLOOKUP(V3.2[[#This Row],[No. IP]],IP_TABLA[],4,FALSE),"")</f>
        <v>Línea 1. Barrancabermeja generadora de bienestar y protectora de la vida.</v>
      </c>
      <c r="E18" s="130" t="str">
        <f>+IFERROR(VLOOKUP(V3.2[[#This Row],[No. IP]],IP_TABLA[],6,FALSE),"")</f>
        <v>05. VIVIENDA, CIUDAD Y TERRITORIO</v>
      </c>
      <c r="F18" s="130" t="str">
        <f>+IFERROR(VLOOKUP(V3.2[[#This Row],[No. IP]],IP_TABLA[],7,FALSE),"")</f>
        <v xml:space="preserve">Programa 12. Acceso a soluciones de vivienda </v>
      </c>
      <c r="G18" s="136" t="str">
        <f>+IFERROR(VLOOKUP(V3.2[[#This Row],[No. IP]],IP_TABLA[],2,FALSE),"")</f>
        <v>IP 140. Número de predios titulados</v>
      </c>
      <c r="H18" s="131">
        <f>IFERROR(IF($H$1=2020,(VLOOKUP(V3.2[[#This Row],[No. IP]],IP_TABLA[],8,FALSE)),IF($H$1=2021,(VLOOKUP(V3.2[[#This Row],[No. IP]],IP_TABLA[],9,FALSE)),IF($H$1=2022,(VLOOKUP(V3.2[[#This Row],[No. IP]],IP_TABLA[],10,FALSE)),IF($H$1=2023,(VLOOKUP(V3.2[[#This Row],[No. IP]],IP_TABLA[],11,FALSE)),"")))),"")</f>
        <v>300</v>
      </c>
      <c r="I18" s="132"/>
      <c r="J18" s="133">
        <f>+IFERROR(IF(V3.2[[#This Row],[Ejecución de la meta]]/V3.2[[#This Row],[Meta de la vigencia]]&gt;1,1,V3.2[[#This Row],[Ejecución de la meta]]/V3.2[[#This Row],[Meta de la vigencia]]),"")</f>
        <v>0</v>
      </c>
      <c r="K18" s="137" t="s">
        <v>1245</v>
      </c>
      <c r="L18" s="134">
        <v>20200680810076</v>
      </c>
      <c r="M18" s="137" t="s">
        <v>1247</v>
      </c>
      <c r="N18" s="135">
        <v>44075</v>
      </c>
      <c r="O18" s="135">
        <v>45291</v>
      </c>
      <c r="P18" s="54">
        <v>23871353</v>
      </c>
      <c r="Q18" s="47">
        <v>0</v>
      </c>
      <c r="R18" s="47">
        <v>0</v>
      </c>
      <c r="S18" s="47">
        <v>0</v>
      </c>
      <c r="T18" s="47">
        <v>0</v>
      </c>
      <c r="U18" s="47">
        <v>0</v>
      </c>
      <c r="V18" s="47">
        <v>0</v>
      </c>
      <c r="W18" s="47">
        <v>0</v>
      </c>
      <c r="X18" s="47">
        <v>0</v>
      </c>
      <c r="Y18" s="47">
        <v>0</v>
      </c>
      <c r="Z18" s="47">
        <v>0</v>
      </c>
      <c r="AA18" s="47">
        <v>0</v>
      </c>
      <c r="AB18" s="47">
        <v>0</v>
      </c>
      <c r="AC18" s="47">
        <v>0</v>
      </c>
      <c r="AD18" s="47">
        <v>0</v>
      </c>
      <c r="AE18" s="47">
        <v>0</v>
      </c>
      <c r="AF18" s="55">
        <v>23871353</v>
      </c>
      <c r="AG18" s="47">
        <v>0</v>
      </c>
      <c r="AH18" s="47">
        <v>0</v>
      </c>
      <c r="AI18" s="47">
        <v>0</v>
      </c>
      <c r="AJ18" s="47">
        <v>0</v>
      </c>
      <c r="AK18" s="47">
        <v>0</v>
      </c>
      <c r="AL18" s="47">
        <v>0</v>
      </c>
      <c r="AM18" s="47">
        <v>0</v>
      </c>
      <c r="AN18" s="47">
        <v>0</v>
      </c>
      <c r="AO18" s="47">
        <v>0</v>
      </c>
      <c r="AP18" s="47">
        <v>0</v>
      </c>
      <c r="AQ18" s="47">
        <v>0</v>
      </c>
      <c r="AR18" s="47">
        <v>0</v>
      </c>
      <c r="AS18" s="47">
        <v>0</v>
      </c>
      <c r="AT18" s="48">
        <v>0</v>
      </c>
      <c r="AU18" s="48">
        <v>0</v>
      </c>
      <c r="AV18" s="56">
        <v>23871353</v>
      </c>
      <c r="AW18" s="47">
        <v>0</v>
      </c>
      <c r="AX18" s="47">
        <v>0</v>
      </c>
      <c r="AY18" s="47">
        <v>0</v>
      </c>
      <c r="AZ18" s="47">
        <v>0</v>
      </c>
      <c r="BA18" s="47">
        <v>0</v>
      </c>
      <c r="BB18" s="47">
        <v>0</v>
      </c>
      <c r="BC18" s="47">
        <v>0</v>
      </c>
      <c r="BD18" s="47">
        <v>0</v>
      </c>
      <c r="BE18" s="47">
        <v>0</v>
      </c>
      <c r="BF18" s="47">
        <v>0</v>
      </c>
      <c r="BG18" s="47">
        <v>0</v>
      </c>
      <c r="BH18" s="47">
        <v>0</v>
      </c>
      <c r="BI18" s="47">
        <v>0</v>
      </c>
      <c r="BJ18" s="48">
        <v>0</v>
      </c>
      <c r="BK18" s="48">
        <v>0</v>
      </c>
      <c r="BL18" s="48">
        <v>0</v>
      </c>
      <c r="BM18" s="16"/>
      <c r="BN18" s="19"/>
      <c r="BO18" s="19"/>
      <c r="DL18" s="1"/>
      <c r="DM18" s="1"/>
    </row>
    <row r="19" spans="1:117" ht="35" customHeight="1" x14ac:dyDescent="0.35">
      <c r="A19" s="127">
        <v>152</v>
      </c>
      <c r="B19" s="129" t="str">
        <f>+IF(ISBLANK(V3.2[[#This Row],[No. IP]]),"",$G$1)</f>
        <v>06. EDUBA</v>
      </c>
      <c r="C19" s="130" t="str">
        <f>+IFERROR(VLOOKUP(V3.2[[#This Row],[No. IP]],IP_TABLA[],3,FALSE),"")</f>
        <v>06. Empresa de desarrollo urbano y vivienda de interés social de Barrancabermeja – EDUBA.</v>
      </c>
      <c r="D19" s="130" t="str">
        <f>+IFERROR(VLOOKUP(V3.2[[#This Row],[No. IP]],IP_TABLA[],4,FALSE),"")</f>
        <v>Línea 1. Barrancabermeja generadora de bienestar y protectora de la vida.</v>
      </c>
      <c r="E19" s="130" t="str">
        <f>+IFERROR(VLOOKUP(V3.2[[#This Row],[No. IP]],IP_TABLA[],6,FALSE),"")</f>
        <v>05. VIVIENDA, CIUDAD Y TERRITORIO</v>
      </c>
      <c r="F19" s="130" t="str">
        <f>+IFERROR(VLOOKUP(V3.2[[#This Row],[No. IP]],IP_TABLA[],7,FALSE),"")</f>
        <v>Programa 14. Servicios públicos como fuente de progreso</v>
      </c>
      <c r="G19" s="136" t="str">
        <f>+IFERROR(VLOOKUP(V3.2[[#This Row],[No. IP]],IP_TABLA[],2,FALSE),"")</f>
        <v>IP 152. Número de acciones de fortalecimiento institucional ejecutadas</v>
      </c>
      <c r="H19" s="131">
        <f>IFERROR(IF($H$1=2020,(VLOOKUP(V3.2[[#This Row],[No. IP]],IP_TABLA[],8,FALSE)),IF($H$1=2021,(VLOOKUP(V3.2[[#This Row],[No. IP]],IP_TABLA[],9,FALSE)),IF($H$1=2022,(VLOOKUP(V3.2[[#This Row],[No. IP]],IP_TABLA[],10,FALSE)),IF($H$1=2023,(VLOOKUP(V3.2[[#This Row],[No. IP]],IP_TABLA[],11,FALSE)),"")))),"")</f>
        <v>1</v>
      </c>
      <c r="I19" s="132"/>
      <c r="J19" s="133">
        <f>+IFERROR(IF(V3.2[[#This Row],[Ejecución de la meta]]/V3.2[[#This Row],[Meta de la vigencia]]&gt;1,1,V3.2[[#This Row],[Ejecución de la meta]]/V3.2[[#This Row],[Meta de la vigencia]]),"")</f>
        <v>0</v>
      </c>
      <c r="K19" s="137" t="s">
        <v>1248</v>
      </c>
      <c r="L19" s="134">
        <v>20200680810076</v>
      </c>
      <c r="M19" s="137" t="s">
        <v>1249</v>
      </c>
      <c r="N19" s="135">
        <v>44075</v>
      </c>
      <c r="O19" s="135">
        <v>45291</v>
      </c>
      <c r="P19" s="54">
        <v>4938278094</v>
      </c>
      <c r="Q19" s="47">
        <v>0</v>
      </c>
      <c r="R19" s="47">
        <v>0</v>
      </c>
      <c r="S19" s="47">
        <v>0</v>
      </c>
      <c r="T19" s="47">
        <v>0</v>
      </c>
      <c r="U19" s="47">
        <v>0</v>
      </c>
      <c r="V19" s="47">
        <v>0</v>
      </c>
      <c r="W19" s="47">
        <v>0</v>
      </c>
      <c r="X19" s="47">
        <v>0</v>
      </c>
      <c r="Y19" s="47">
        <v>0</v>
      </c>
      <c r="Z19" s="47">
        <v>0</v>
      </c>
      <c r="AA19" s="47">
        <v>0</v>
      </c>
      <c r="AB19" s="47">
        <v>0</v>
      </c>
      <c r="AC19" s="47">
        <v>0</v>
      </c>
      <c r="AD19" s="47">
        <v>0</v>
      </c>
      <c r="AE19" s="47">
        <v>0</v>
      </c>
      <c r="AF19" s="55">
        <v>4490248818.1199999</v>
      </c>
      <c r="AG19" s="47">
        <v>0</v>
      </c>
      <c r="AH19" s="47">
        <v>0</v>
      </c>
      <c r="AI19" s="47">
        <v>0</v>
      </c>
      <c r="AJ19" s="47">
        <v>0</v>
      </c>
      <c r="AK19" s="47">
        <v>0</v>
      </c>
      <c r="AL19" s="47">
        <v>0</v>
      </c>
      <c r="AM19" s="47">
        <v>0</v>
      </c>
      <c r="AN19" s="47">
        <v>0</v>
      </c>
      <c r="AO19" s="47">
        <v>0</v>
      </c>
      <c r="AP19" s="47">
        <v>0</v>
      </c>
      <c r="AQ19" s="47">
        <v>0</v>
      </c>
      <c r="AR19" s="47">
        <v>0</v>
      </c>
      <c r="AS19" s="47">
        <v>0</v>
      </c>
      <c r="AT19" s="48">
        <v>0</v>
      </c>
      <c r="AU19" s="48">
        <v>0</v>
      </c>
      <c r="AV19" s="56">
        <v>4074021800.5300002</v>
      </c>
      <c r="AW19" s="47">
        <v>0</v>
      </c>
      <c r="AX19" s="47">
        <v>0</v>
      </c>
      <c r="AY19" s="47">
        <v>0</v>
      </c>
      <c r="AZ19" s="47">
        <v>0</v>
      </c>
      <c r="BA19" s="47">
        <v>0</v>
      </c>
      <c r="BB19" s="47">
        <v>0</v>
      </c>
      <c r="BC19" s="47">
        <v>0</v>
      </c>
      <c r="BD19" s="47">
        <v>0</v>
      </c>
      <c r="BE19" s="47">
        <v>0</v>
      </c>
      <c r="BF19" s="47">
        <v>0</v>
      </c>
      <c r="BG19" s="47">
        <v>0</v>
      </c>
      <c r="BH19" s="47">
        <v>0</v>
      </c>
      <c r="BI19" s="47">
        <v>0</v>
      </c>
      <c r="BJ19" s="48">
        <v>0</v>
      </c>
      <c r="BK19" s="48">
        <v>0</v>
      </c>
      <c r="BL19" s="48">
        <v>730000000</v>
      </c>
      <c r="BM19" s="107" t="s">
        <v>1254</v>
      </c>
      <c r="BN19" s="19"/>
      <c r="BO19" s="19"/>
      <c r="DL19" s="1"/>
      <c r="DM19" s="1"/>
    </row>
    <row r="20" spans="1:117" ht="35" customHeight="1" x14ac:dyDescent="0.35">
      <c r="A20" s="127">
        <v>152</v>
      </c>
      <c r="B20" s="129" t="str">
        <f>+IF(ISBLANK(V3.2[[#This Row],[No. IP]]),"",$G$1)</f>
        <v>06. EDUBA</v>
      </c>
      <c r="C20" s="130" t="str">
        <f>+IFERROR(VLOOKUP(V3.2[[#This Row],[No. IP]],IP_TABLA[],3,FALSE),"")</f>
        <v>06. Empresa de desarrollo urbano y vivienda de interés social de Barrancabermeja – EDUBA.</v>
      </c>
      <c r="D20" s="130" t="str">
        <f>+IFERROR(VLOOKUP(V3.2[[#This Row],[No. IP]],IP_TABLA[],4,FALSE),"")</f>
        <v>Línea 1. Barrancabermeja generadora de bienestar y protectora de la vida.</v>
      </c>
      <c r="E20" s="130" t="str">
        <f>+IFERROR(VLOOKUP(V3.2[[#This Row],[No. IP]],IP_TABLA[],6,FALSE),"")</f>
        <v>05. VIVIENDA, CIUDAD Y TERRITORIO</v>
      </c>
      <c r="F20" s="130" t="str">
        <f>+IFERROR(VLOOKUP(V3.2[[#This Row],[No. IP]],IP_TABLA[],7,FALSE),"")</f>
        <v>Programa 14. Servicios públicos como fuente de progreso</v>
      </c>
      <c r="G20" s="136" t="str">
        <f>+IFERROR(VLOOKUP(V3.2[[#This Row],[No. IP]],IP_TABLA[],2,FALSE),"")</f>
        <v>IP 152. Número de acciones de fortalecimiento institucional ejecutadas</v>
      </c>
      <c r="H20" s="131">
        <f>IFERROR(IF($H$1=2020,(VLOOKUP(V3.2[[#This Row],[No. IP]],IP_TABLA[],8,FALSE)),IF($H$1=2021,(VLOOKUP(V3.2[[#This Row],[No. IP]],IP_TABLA[],9,FALSE)),IF($H$1=2022,(VLOOKUP(V3.2[[#This Row],[No. IP]],IP_TABLA[],10,FALSE)),IF($H$1=2023,(VLOOKUP(V3.2[[#This Row],[No. IP]],IP_TABLA[],11,FALSE)),"")))),"")</f>
        <v>1</v>
      </c>
      <c r="I20" s="132"/>
      <c r="J20" s="133">
        <f>+IFERROR(IF(V3.2[[#This Row],[Ejecución de la meta]]/V3.2[[#This Row],[Meta de la vigencia]]&gt;1,1,V3.2[[#This Row],[Ejecución de la meta]]/V3.2[[#This Row],[Meta de la vigencia]]),"")</f>
        <v>0</v>
      </c>
      <c r="K20" s="137" t="s">
        <v>1248</v>
      </c>
      <c r="L20" s="134">
        <v>20200680810076</v>
      </c>
      <c r="M20" s="137" t="s">
        <v>1250</v>
      </c>
      <c r="N20" s="135">
        <v>44075</v>
      </c>
      <c r="O20" s="135">
        <v>45291</v>
      </c>
      <c r="P20" s="54">
        <v>63500000</v>
      </c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55">
        <v>63500000</v>
      </c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8"/>
      <c r="AU20" s="48"/>
      <c r="AV20" s="56">
        <v>63500000</v>
      </c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8"/>
      <c r="BK20" s="48"/>
      <c r="BL20" s="48"/>
      <c r="BM20" s="16"/>
      <c r="BN20" s="19"/>
      <c r="BO20" s="19"/>
      <c r="DL20" s="1"/>
      <c r="DM20" s="1"/>
    </row>
    <row r="21" spans="1:117" ht="35" customHeight="1" x14ac:dyDescent="0.35">
      <c r="A21" s="128">
        <v>141</v>
      </c>
      <c r="B21" s="129" t="str">
        <f>+IF(ISBLANK(V3.2[[#This Row],[No. IP]]),"",$G$1)</f>
        <v>06. EDUBA</v>
      </c>
      <c r="C21" s="130" t="str">
        <f>+IFERROR(VLOOKUP(V3.2[[#This Row],[No. IP]],IP_TABLA[],3,FALSE),"")</f>
        <v>06. Empresa de desarrollo urbano y vivienda de interés social de Barrancabermeja – EDUBA.</v>
      </c>
      <c r="D21" s="130" t="str">
        <f>+IFERROR(VLOOKUP(V3.2[[#This Row],[No. IP]],IP_TABLA[],4,FALSE),"")</f>
        <v>Línea 1. Barrancabermeja generadora de bienestar y protectora de la vida.</v>
      </c>
      <c r="E21" s="130" t="str">
        <f>+IFERROR(VLOOKUP(V3.2[[#This Row],[No. IP]],IP_TABLA[],6,FALSE),"")</f>
        <v>05. VIVIENDA, CIUDAD Y TERRITORIO</v>
      </c>
      <c r="F21" s="130" t="str">
        <f>+IFERROR(VLOOKUP(V3.2[[#This Row],[No. IP]],IP_TABLA[],7,FALSE),"")</f>
        <v xml:space="preserve">Programa 12. Acceso a soluciones de vivienda </v>
      </c>
      <c r="G21" s="136" t="str">
        <f>+IFERROR(VLOOKUP(V3.2[[#This Row],[No. IP]],IP_TABLA[],2,FALSE),"")</f>
        <v>IP 141. Número de proyectos para el mejoramiento integral de barrios realizados</v>
      </c>
      <c r="H21" s="131">
        <v>1</v>
      </c>
      <c r="I21" s="132"/>
      <c r="J21" s="133">
        <f>+IFERROR(IF(V3.2[[#This Row],[Ejecución de la meta]]/V3.2[[#This Row],[Meta de la vigencia]]&gt;1,1,V3.2[[#This Row],[Ejecución de la meta]]/V3.2[[#This Row],[Meta de la vigencia]]),"")</f>
        <v>0</v>
      </c>
      <c r="K21" s="137" t="s">
        <v>1245</v>
      </c>
      <c r="L21" s="134">
        <v>20200680810076</v>
      </c>
      <c r="M21" s="137" t="s">
        <v>1246</v>
      </c>
      <c r="N21" s="135">
        <v>44075</v>
      </c>
      <c r="O21" s="135">
        <v>45291</v>
      </c>
      <c r="P21" s="54">
        <v>576761974</v>
      </c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55">
        <v>0</v>
      </c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8"/>
      <c r="AU21" s="48"/>
      <c r="AV21" s="56">
        <v>0</v>
      </c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8"/>
      <c r="BK21" s="48"/>
      <c r="BL21" s="48"/>
      <c r="BM21" s="16"/>
      <c r="BN21" s="19"/>
      <c r="BO21" s="19"/>
      <c r="DL21" s="1"/>
      <c r="DM21" s="1"/>
    </row>
    <row r="22" spans="1:117" ht="37.5" customHeight="1" x14ac:dyDescent="0.35">
      <c r="A22" s="19"/>
      <c r="B22" s="19"/>
      <c r="C22" s="22"/>
      <c r="D22" s="23"/>
      <c r="E22" s="22"/>
      <c r="F22" s="19"/>
      <c r="G22" s="22"/>
      <c r="H22" s="22"/>
      <c r="I22" s="24"/>
      <c r="J22" s="24"/>
      <c r="K22" s="24"/>
      <c r="L22" s="27"/>
      <c r="M22" s="19"/>
      <c r="N22" s="19"/>
      <c r="O22" s="24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DL22" s="1"/>
      <c r="DM22" s="1"/>
    </row>
    <row r="23" spans="1:117" ht="37.5" customHeight="1" x14ac:dyDescent="0.35">
      <c r="A23" s="19"/>
      <c r="B23" s="19"/>
      <c r="C23" s="22"/>
      <c r="D23" s="23"/>
      <c r="E23" s="22"/>
      <c r="F23" s="19"/>
      <c r="G23" s="22"/>
      <c r="H23" s="22"/>
      <c r="I23" s="24"/>
      <c r="J23" s="24"/>
      <c r="K23" s="24"/>
      <c r="L23" s="27"/>
      <c r="M23" s="19"/>
      <c r="N23" s="19"/>
      <c r="O23" s="24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DL23" s="1"/>
      <c r="DM23" s="1"/>
    </row>
    <row r="24" spans="1:117" ht="37.5" customHeight="1" x14ac:dyDescent="0.35">
      <c r="A24" s="19"/>
      <c r="B24" s="19"/>
      <c r="C24" s="22"/>
      <c r="D24" s="23"/>
      <c r="E24" s="22"/>
      <c r="F24" s="19"/>
      <c r="G24" s="22"/>
      <c r="H24" s="22"/>
      <c r="I24" s="24"/>
      <c r="J24" s="24"/>
      <c r="K24" s="24"/>
      <c r="L24" s="27"/>
      <c r="M24" s="19"/>
      <c r="N24" s="19"/>
      <c r="O24" s="24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26"/>
      <c r="AE24" s="26"/>
      <c r="AF24" s="112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DL24" s="1"/>
      <c r="DM24" s="1"/>
    </row>
    <row r="25" spans="1:117" ht="37.5" customHeight="1" x14ac:dyDescent="0.35">
      <c r="A25" s="19"/>
      <c r="B25" s="19"/>
      <c r="C25" s="22"/>
      <c r="D25" s="23"/>
      <c r="E25" s="22"/>
      <c r="F25" s="19"/>
      <c r="G25" s="22"/>
      <c r="H25" s="22"/>
      <c r="I25" s="24"/>
      <c r="J25" s="24"/>
      <c r="K25" s="114"/>
      <c r="L25" s="27"/>
      <c r="M25" s="19"/>
      <c r="N25" s="19"/>
      <c r="O25" s="24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DL25" s="1"/>
      <c r="DM25" s="1"/>
    </row>
    <row r="26" spans="1:117" ht="15" customHeight="1" x14ac:dyDescent="0.35">
      <c r="A26" s="19"/>
      <c r="B26" s="125" t="s">
        <v>1257</v>
      </c>
      <c r="C26" s="125"/>
      <c r="D26" s="125"/>
      <c r="E26" s="125"/>
      <c r="F26" s="125"/>
      <c r="G26" s="125"/>
      <c r="H26" s="22"/>
      <c r="I26" s="24"/>
      <c r="J26" s="24"/>
      <c r="K26" s="125" t="s">
        <v>1256</v>
      </c>
      <c r="L26" s="125"/>
      <c r="M26" s="109"/>
      <c r="N26" s="109"/>
      <c r="O26" s="109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24"/>
      <c r="AI26" s="124"/>
      <c r="AJ26" s="124"/>
      <c r="AK26" s="124"/>
      <c r="AL26" s="124"/>
      <c r="AM26" s="124"/>
      <c r="AN26" s="124"/>
      <c r="AO26" s="124"/>
      <c r="AP26" s="124"/>
      <c r="AQ26" s="124"/>
      <c r="AR26" s="124"/>
      <c r="AS26" s="124"/>
      <c r="AT26" s="124"/>
      <c r="AU26" s="124"/>
      <c r="AV26" s="124"/>
      <c r="AW26" s="26"/>
      <c r="AX26" s="26"/>
      <c r="AY26" s="26"/>
      <c r="AZ26" s="26"/>
      <c r="BA26" s="26"/>
      <c r="BB26" s="26"/>
      <c r="BC26" s="26"/>
      <c r="BD26" s="19"/>
      <c r="BE26" s="19"/>
      <c r="BF26" s="19"/>
      <c r="BG26" s="19"/>
      <c r="BH26" s="19"/>
      <c r="BI26" s="19"/>
      <c r="BJ26" s="19"/>
      <c r="BK26" s="19"/>
      <c r="BL26" s="109"/>
      <c r="BM26" s="109"/>
      <c r="BN26" s="109"/>
      <c r="BO26" s="109"/>
      <c r="BP26" s="109"/>
      <c r="BQ26" s="109"/>
      <c r="DL26" s="1"/>
      <c r="DM26" s="1"/>
    </row>
    <row r="27" spans="1:117" ht="15" customHeight="1" x14ac:dyDescent="0.35">
      <c r="A27" s="19"/>
      <c r="B27" s="124"/>
      <c r="C27" s="124"/>
      <c r="D27" s="124"/>
      <c r="E27" s="124"/>
      <c r="F27" s="124"/>
      <c r="G27" s="124"/>
      <c r="H27" s="22"/>
      <c r="I27" s="24"/>
      <c r="J27" s="24"/>
      <c r="K27" s="124"/>
      <c r="L27" s="124"/>
      <c r="M27" s="109"/>
      <c r="N27" s="109"/>
      <c r="O27" s="109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 s="124"/>
      <c r="AG27" s="124"/>
      <c r="AH27" s="124"/>
      <c r="AI27" s="124"/>
      <c r="AJ27" s="124"/>
      <c r="AK27" s="124"/>
      <c r="AL27" s="124"/>
      <c r="AM27" s="124"/>
      <c r="AN27" s="124"/>
      <c r="AO27" s="124"/>
      <c r="AP27" s="124"/>
      <c r="AQ27" s="124"/>
      <c r="AR27" s="124"/>
      <c r="AS27" s="124"/>
      <c r="AT27" s="124"/>
      <c r="AU27" s="124"/>
      <c r="AV27" s="124"/>
      <c r="AW27" s="109"/>
      <c r="AX27" s="109"/>
      <c r="AY27" s="109"/>
      <c r="AZ27" s="109"/>
      <c r="BA27" s="109"/>
      <c r="BB27" s="109"/>
      <c r="BC27" s="109"/>
      <c r="BD27" s="109"/>
      <c r="BE27" s="109"/>
      <c r="BF27" s="109"/>
      <c r="BG27" s="109"/>
      <c r="BH27" s="109"/>
      <c r="BI27" s="109"/>
      <c r="BJ27" s="109"/>
      <c r="BK27" s="109"/>
      <c r="BL27" s="109"/>
      <c r="BM27" s="109"/>
      <c r="BN27" s="109"/>
      <c r="BO27" s="109"/>
      <c r="BP27" s="109"/>
      <c r="BQ27" s="109"/>
      <c r="DL27" s="1"/>
      <c r="DM27" s="1"/>
    </row>
    <row r="28" spans="1:117" ht="15" customHeight="1" x14ac:dyDescent="0.35">
      <c r="A28" s="19"/>
      <c r="B28" s="124" t="s">
        <v>1258</v>
      </c>
      <c r="C28" s="124"/>
      <c r="D28" s="124"/>
      <c r="E28" s="124"/>
      <c r="F28" s="124"/>
      <c r="G28" s="124"/>
      <c r="H28" s="22"/>
      <c r="I28" s="24"/>
      <c r="J28" s="24"/>
      <c r="K28" s="124" t="s">
        <v>1259</v>
      </c>
      <c r="L28" s="124"/>
      <c r="M28" s="109"/>
      <c r="N28" s="109"/>
      <c r="O28" s="109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  <c r="AG28" s="124"/>
      <c r="AH28" s="124"/>
      <c r="AI28" s="124"/>
      <c r="AJ28" s="124"/>
      <c r="AK28" s="124"/>
      <c r="AL28" s="124"/>
      <c r="AM28" s="124"/>
      <c r="AN28" s="124"/>
      <c r="AO28" s="124"/>
      <c r="AP28" s="124"/>
      <c r="AQ28" s="124"/>
      <c r="AR28" s="124"/>
      <c r="AS28" s="124"/>
      <c r="AT28" s="124"/>
      <c r="AU28" s="124"/>
      <c r="AV28" s="124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DL28" s="1"/>
      <c r="DM28" s="1"/>
    </row>
    <row r="29" spans="1:117" ht="21.75" customHeight="1" x14ac:dyDescent="0.35">
      <c r="A29" s="19"/>
      <c r="B29" s="124"/>
      <c r="C29" s="124"/>
      <c r="D29" s="124"/>
      <c r="E29" s="124"/>
      <c r="F29" s="124"/>
      <c r="G29" s="124"/>
      <c r="H29" s="108"/>
      <c r="I29" s="24"/>
      <c r="J29" s="24"/>
      <c r="K29" s="124"/>
      <c r="L29" s="124"/>
      <c r="M29" s="109"/>
      <c r="N29" s="109"/>
      <c r="O29" s="109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  <c r="AF29" s="124"/>
      <c r="AG29" s="124"/>
      <c r="AH29" s="124"/>
      <c r="AI29" s="124"/>
      <c r="AJ29" s="124"/>
      <c r="AK29" s="124"/>
      <c r="AL29" s="124"/>
      <c r="AM29" s="124"/>
      <c r="AN29" s="124"/>
      <c r="AO29" s="124"/>
      <c r="AP29" s="124"/>
      <c r="AQ29" s="124"/>
      <c r="AR29" s="124"/>
      <c r="AS29" s="124"/>
      <c r="AT29" s="124"/>
      <c r="AU29" s="124"/>
      <c r="AV29" s="124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DL29" s="1"/>
      <c r="DM29" s="1"/>
    </row>
    <row r="30" spans="1:117" ht="26" x14ac:dyDescent="0.35">
      <c r="A30" s="19"/>
      <c r="B30" s="124" t="s">
        <v>1252</v>
      </c>
      <c r="C30" s="124"/>
      <c r="D30" s="124"/>
      <c r="E30" s="124"/>
      <c r="F30" s="124"/>
      <c r="G30" s="124"/>
      <c r="H30" s="22"/>
      <c r="I30" s="24"/>
      <c r="J30" s="24"/>
      <c r="K30" s="124" t="s">
        <v>1253</v>
      </c>
      <c r="L30" s="124"/>
      <c r="M30" s="109"/>
      <c r="N30" s="109"/>
      <c r="O30" s="109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/>
      <c r="AG30" s="124"/>
      <c r="AH30" s="124"/>
      <c r="AI30" s="124"/>
      <c r="AJ30" s="124"/>
      <c r="AK30" s="124"/>
      <c r="AL30" s="124"/>
      <c r="AM30" s="124"/>
      <c r="AN30" s="124"/>
      <c r="AO30" s="124"/>
      <c r="AP30" s="124"/>
      <c r="AQ30" s="124"/>
      <c r="AR30" s="124"/>
      <c r="AS30" s="124"/>
      <c r="AT30" s="124"/>
      <c r="AU30" s="124"/>
      <c r="AV30" s="124"/>
      <c r="AW30" s="109"/>
      <c r="AX30" s="109"/>
      <c r="AY30" s="109"/>
      <c r="AZ30" s="109"/>
      <c r="BA30" s="109"/>
      <c r="BB30" s="109"/>
      <c r="BC30" s="109"/>
      <c r="BD30" s="109"/>
      <c r="BE30" s="109"/>
      <c r="BF30" s="109"/>
      <c r="BG30" s="109"/>
      <c r="BH30" s="109"/>
      <c r="BI30" s="109"/>
      <c r="BJ30" s="109"/>
      <c r="BK30" s="109"/>
      <c r="BL30" s="109"/>
      <c r="BM30" s="109"/>
      <c r="BN30" s="109"/>
      <c r="BO30" s="109"/>
      <c r="BP30" s="109"/>
      <c r="BQ30" s="109"/>
      <c r="DL30" s="1"/>
      <c r="DM30" s="1"/>
    </row>
    <row r="31" spans="1:117" ht="26" x14ac:dyDescent="0.35">
      <c r="A31" s="19"/>
      <c r="B31" s="19"/>
      <c r="C31" s="22"/>
      <c r="D31" s="23"/>
      <c r="E31" s="22"/>
      <c r="F31" s="19"/>
      <c r="G31" s="22"/>
      <c r="H31" s="22"/>
      <c r="I31" s="24"/>
      <c r="J31" s="24"/>
      <c r="K31" s="124"/>
      <c r="L31" s="124"/>
      <c r="M31" s="19"/>
      <c r="N31" s="19"/>
      <c r="O31" s="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4"/>
      <c r="AI31" s="124"/>
      <c r="AJ31" s="124"/>
      <c r="AK31" s="124"/>
      <c r="AL31" s="124"/>
      <c r="AM31" s="124"/>
      <c r="AN31" s="124"/>
      <c r="AO31" s="124"/>
      <c r="AP31" s="124"/>
      <c r="AQ31" s="124"/>
      <c r="AR31" s="124"/>
      <c r="AS31" s="124"/>
      <c r="AT31" s="124"/>
      <c r="AU31" s="124"/>
      <c r="AV31" s="124"/>
      <c r="AW31" s="124"/>
      <c r="AX31" s="124"/>
      <c r="AY31" s="124"/>
      <c r="AZ31" s="124"/>
      <c r="BA31" s="124"/>
      <c r="BB31" s="124"/>
      <c r="BC31" s="124"/>
      <c r="BD31" s="124"/>
      <c r="BE31" s="124"/>
      <c r="BF31" s="124"/>
      <c r="BG31" s="124"/>
      <c r="BH31" s="124"/>
      <c r="BI31" s="124"/>
      <c r="BJ31" s="124"/>
      <c r="BK31" s="124"/>
      <c r="BL31" s="124"/>
      <c r="BM31" s="19"/>
      <c r="BN31" s="19"/>
      <c r="BO31" s="19"/>
      <c r="DL31" s="1"/>
      <c r="DM31" s="1"/>
    </row>
    <row r="32" spans="1:117" x14ac:dyDescent="0.35">
      <c r="A32" s="19"/>
      <c r="B32" s="19"/>
      <c r="C32" s="22"/>
      <c r="D32" s="23"/>
      <c r="E32" s="22"/>
      <c r="F32" s="19"/>
      <c r="G32" s="22"/>
      <c r="H32" s="22"/>
      <c r="I32" s="24"/>
      <c r="J32" s="24"/>
      <c r="K32" s="24"/>
      <c r="L32" s="27"/>
      <c r="M32" s="19"/>
      <c r="N32" s="19"/>
      <c r="O32" s="24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DL32" s="1"/>
      <c r="DM32" s="1"/>
    </row>
    <row r="33" spans="1:117" x14ac:dyDescent="0.35">
      <c r="A33" s="19"/>
      <c r="B33" s="19"/>
      <c r="C33" s="22"/>
      <c r="D33" s="23"/>
      <c r="E33" s="22"/>
      <c r="F33" s="19"/>
      <c r="G33" s="22"/>
      <c r="H33" s="22"/>
      <c r="I33" s="24"/>
      <c r="J33" s="24"/>
      <c r="K33" s="24"/>
      <c r="L33" s="27"/>
      <c r="M33" s="19"/>
      <c r="N33" s="19"/>
      <c r="O33" s="24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DL33" s="1"/>
      <c r="DM33" s="1"/>
    </row>
    <row r="34" spans="1:117" x14ac:dyDescent="0.35">
      <c r="A34" s="19"/>
      <c r="B34" s="19"/>
      <c r="C34" s="22"/>
      <c r="D34" s="23"/>
      <c r="E34" s="22"/>
      <c r="F34" s="19"/>
      <c r="G34" s="22"/>
      <c r="H34" s="22"/>
      <c r="I34" s="24"/>
      <c r="J34" s="24"/>
      <c r="K34" s="24"/>
      <c r="L34" s="27"/>
      <c r="M34" s="19"/>
      <c r="N34" s="19"/>
      <c r="O34" s="24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DL34" s="1"/>
      <c r="DM34" s="1"/>
    </row>
    <row r="35" spans="1:117" x14ac:dyDescent="0.35">
      <c r="A35" s="19"/>
      <c r="B35" s="19"/>
      <c r="C35" s="22"/>
      <c r="D35" s="23"/>
      <c r="E35" s="22"/>
      <c r="F35" s="19"/>
      <c r="G35" s="22"/>
      <c r="H35" s="22"/>
      <c r="I35" s="24"/>
      <c r="J35" s="24"/>
      <c r="K35" s="24"/>
      <c r="L35" s="27"/>
      <c r="M35" s="19"/>
      <c r="N35" s="19"/>
      <c r="O35" s="24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DL35" s="1"/>
      <c r="DM35" s="1"/>
    </row>
    <row r="36" spans="1:117" x14ac:dyDescent="0.35">
      <c r="A36" s="19"/>
      <c r="B36" s="19"/>
      <c r="C36" s="22"/>
      <c r="D36" s="23"/>
      <c r="E36" s="22"/>
      <c r="F36" s="19"/>
      <c r="G36" s="22"/>
      <c r="H36" s="22"/>
      <c r="I36" s="24"/>
      <c r="J36" s="24"/>
      <c r="K36" s="24"/>
      <c r="L36" s="27"/>
      <c r="M36" s="19"/>
      <c r="N36" s="19"/>
      <c r="O36" s="24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DL36" s="1"/>
      <c r="DM36" s="1"/>
    </row>
    <row r="37" spans="1:117" x14ac:dyDescent="0.35">
      <c r="A37" s="19"/>
      <c r="B37" s="19"/>
      <c r="C37" s="22"/>
      <c r="D37" s="23"/>
      <c r="E37" s="22"/>
      <c r="F37" s="19"/>
      <c r="G37" s="22"/>
      <c r="H37" s="22"/>
      <c r="I37" s="24"/>
      <c r="J37" s="24"/>
      <c r="K37" s="24"/>
      <c r="L37" s="27"/>
      <c r="M37" s="19"/>
      <c r="N37" s="19"/>
      <c r="O37" s="24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DL37" s="1"/>
      <c r="DM37" s="1"/>
    </row>
    <row r="38" spans="1:117" x14ac:dyDescent="0.35">
      <c r="A38" s="19"/>
      <c r="B38" s="19"/>
      <c r="C38" s="22"/>
      <c r="D38" s="23"/>
      <c r="E38" s="22"/>
      <c r="F38" s="19"/>
      <c r="G38" s="22"/>
      <c r="H38" s="22"/>
      <c r="I38" s="24"/>
      <c r="J38" s="24"/>
      <c r="K38" s="24"/>
      <c r="L38" s="27"/>
      <c r="M38" s="19"/>
      <c r="N38" s="19"/>
      <c r="O38" s="24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DL38" s="1"/>
      <c r="DM38" s="1"/>
    </row>
    <row r="39" spans="1:117" x14ac:dyDescent="0.35">
      <c r="A39" s="19"/>
      <c r="B39" s="19"/>
      <c r="C39" s="22"/>
      <c r="D39" s="23"/>
      <c r="E39" s="22"/>
      <c r="F39" s="19"/>
      <c r="G39" s="22"/>
      <c r="H39" s="22"/>
      <c r="I39" s="24"/>
      <c r="J39" s="24"/>
      <c r="K39" s="24"/>
      <c r="L39" s="27"/>
      <c r="M39" s="19"/>
      <c r="N39" s="19"/>
      <c r="O39" s="24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DL39" s="1"/>
      <c r="DM39" s="1"/>
    </row>
    <row r="40" spans="1:117" x14ac:dyDescent="0.35">
      <c r="A40" s="19"/>
      <c r="B40" s="19"/>
      <c r="C40" s="22"/>
      <c r="D40" s="23"/>
      <c r="E40" s="22"/>
      <c r="F40" s="19"/>
      <c r="G40" s="22"/>
      <c r="H40" s="22"/>
      <c r="I40" s="24"/>
      <c r="J40" s="24"/>
      <c r="K40" s="24"/>
      <c r="L40" s="27"/>
      <c r="M40" s="19"/>
      <c r="N40" s="19"/>
      <c r="O40" s="24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DL40" s="1"/>
      <c r="DM40" s="1"/>
    </row>
    <row r="41" spans="1:117" x14ac:dyDescent="0.35">
      <c r="A41" s="19"/>
      <c r="B41" s="19"/>
      <c r="C41" s="22"/>
      <c r="D41" s="23"/>
      <c r="E41" s="22"/>
      <c r="F41" s="19"/>
      <c r="G41" s="22"/>
      <c r="H41" s="22"/>
      <c r="I41" s="24"/>
      <c r="J41" s="24"/>
      <c r="K41" s="24"/>
      <c r="L41" s="27"/>
      <c r="M41" s="19"/>
      <c r="N41" s="19"/>
      <c r="O41" s="24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DL41" s="1"/>
      <c r="DM41" s="1"/>
    </row>
    <row r="42" spans="1:117" x14ac:dyDescent="0.35">
      <c r="A42" s="19"/>
      <c r="B42" s="19"/>
      <c r="C42" s="22"/>
      <c r="D42" s="23"/>
      <c r="E42" s="22"/>
      <c r="F42" s="19"/>
      <c r="G42" s="22"/>
      <c r="H42" s="22"/>
      <c r="I42" s="24"/>
      <c r="J42" s="24"/>
      <c r="K42" s="24"/>
      <c r="L42" s="27"/>
      <c r="M42" s="19"/>
      <c r="N42" s="19"/>
      <c r="O42" s="24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DL42" s="1"/>
      <c r="DM42" s="1"/>
    </row>
    <row r="43" spans="1:117" x14ac:dyDescent="0.35">
      <c r="A43" s="19"/>
      <c r="B43" s="19"/>
      <c r="C43" s="22"/>
      <c r="D43" s="23"/>
      <c r="E43" s="22"/>
      <c r="F43" s="19"/>
      <c r="G43" s="22"/>
      <c r="H43" s="22"/>
      <c r="I43" s="24"/>
      <c r="J43" s="24"/>
      <c r="K43" s="24"/>
      <c r="L43" s="27"/>
      <c r="M43" s="19"/>
      <c r="N43" s="19"/>
      <c r="O43" s="24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DL43" s="1"/>
      <c r="DM43" s="1"/>
    </row>
    <row r="44" spans="1:117" x14ac:dyDescent="0.35">
      <c r="A44" s="19"/>
      <c r="B44" s="19"/>
      <c r="C44" s="22"/>
      <c r="D44" s="23"/>
      <c r="E44" s="22"/>
      <c r="F44" s="19"/>
      <c r="G44" s="22"/>
      <c r="H44" s="22"/>
      <c r="I44" s="24"/>
      <c r="J44" s="24"/>
      <c r="K44" s="24"/>
      <c r="L44" s="27"/>
      <c r="M44" s="19"/>
      <c r="N44" s="19"/>
      <c r="O44" s="24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DL44" s="1"/>
      <c r="DM44" s="1"/>
    </row>
    <row r="45" spans="1:117" x14ac:dyDescent="0.35">
      <c r="A45" s="19"/>
      <c r="B45" s="19"/>
      <c r="C45" s="22"/>
      <c r="D45" s="23"/>
      <c r="E45" s="22"/>
      <c r="F45" s="19"/>
      <c r="G45" s="22"/>
      <c r="H45" s="22"/>
      <c r="I45" s="24"/>
      <c r="J45" s="24"/>
      <c r="K45" s="24"/>
      <c r="L45" s="27"/>
      <c r="M45" s="19"/>
      <c r="N45" s="19"/>
      <c r="O45" s="24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DL45" s="1"/>
      <c r="DM45" s="1"/>
    </row>
    <row r="46" spans="1:117" x14ac:dyDescent="0.35">
      <c r="A46" s="19"/>
      <c r="B46" s="19"/>
      <c r="C46" s="22"/>
      <c r="D46" s="23"/>
      <c r="E46" s="22"/>
      <c r="F46" s="19"/>
      <c r="G46" s="22"/>
      <c r="H46" s="22"/>
      <c r="I46" s="24"/>
      <c r="J46" s="24"/>
      <c r="K46" s="24"/>
      <c r="L46" s="27"/>
      <c r="M46" s="19"/>
      <c r="N46" s="19"/>
      <c r="O46" s="24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DL46" s="1"/>
      <c r="DM46" s="1"/>
    </row>
    <row r="47" spans="1:117" s="19" customFormat="1" x14ac:dyDescent="0.35">
      <c r="C47" s="22"/>
      <c r="D47" s="23"/>
      <c r="E47" s="22"/>
      <c r="G47" s="22"/>
      <c r="H47" s="22"/>
      <c r="I47" s="24"/>
      <c r="J47" s="24"/>
      <c r="K47" s="24"/>
      <c r="L47" s="27"/>
      <c r="O47" s="24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</row>
    <row r="48" spans="1:117" s="19" customFormat="1" x14ac:dyDescent="0.35">
      <c r="C48" s="22"/>
      <c r="D48" s="23"/>
      <c r="E48" s="22"/>
      <c r="G48" s="22"/>
      <c r="H48" s="22"/>
      <c r="I48" s="24"/>
      <c r="J48" s="24"/>
      <c r="K48" s="24"/>
      <c r="L48" s="27"/>
      <c r="O48" s="24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</row>
    <row r="49" spans="3:55" s="19" customFormat="1" x14ac:dyDescent="0.35">
      <c r="C49" s="22"/>
      <c r="D49" s="23"/>
      <c r="E49" s="22"/>
      <c r="G49" s="22"/>
      <c r="H49" s="22"/>
      <c r="I49" s="24"/>
      <c r="J49" s="24"/>
      <c r="K49" s="24"/>
      <c r="L49" s="27"/>
      <c r="O49" s="24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</row>
    <row r="50" spans="3:55" s="19" customFormat="1" x14ac:dyDescent="0.35">
      <c r="C50" s="22"/>
      <c r="D50" s="23"/>
      <c r="E50" s="22"/>
      <c r="G50" s="22"/>
      <c r="H50" s="22"/>
      <c r="I50" s="24"/>
      <c r="J50" s="24"/>
      <c r="K50" s="24"/>
      <c r="L50" s="27"/>
      <c r="O50" s="24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</row>
    <row r="51" spans="3:55" s="19" customFormat="1" x14ac:dyDescent="0.35">
      <c r="C51" s="22"/>
      <c r="D51" s="23"/>
      <c r="E51" s="22"/>
      <c r="G51" s="22"/>
      <c r="H51" s="22"/>
      <c r="I51" s="24"/>
      <c r="J51" s="24"/>
      <c r="K51" s="24"/>
      <c r="L51" s="27"/>
      <c r="O51" s="24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</row>
    <row r="52" spans="3:55" s="19" customFormat="1" x14ac:dyDescent="0.35">
      <c r="C52" s="22"/>
      <c r="D52" s="23"/>
      <c r="E52" s="22"/>
      <c r="G52" s="22"/>
      <c r="H52" s="22"/>
      <c r="I52" s="24"/>
      <c r="J52" s="24"/>
      <c r="K52" s="24"/>
      <c r="L52" s="27"/>
      <c r="O52" s="24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</row>
    <row r="53" spans="3:55" s="19" customFormat="1" x14ac:dyDescent="0.35">
      <c r="C53" s="22"/>
      <c r="D53" s="23"/>
      <c r="E53" s="22"/>
      <c r="G53" s="22"/>
      <c r="H53" s="22"/>
      <c r="I53" s="24"/>
      <c r="J53" s="24"/>
      <c r="K53" s="24"/>
      <c r="L53" s="27"/>
      <c r="O53" s="24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</row>
    <row r="54" spans="3:55" s="19" customFormat="1" x14ac:dyDescent="0.35">
      <c r="C54" s="22"/>
      <c r="D54" s="23"/>
      <c r="E54" s="22"/>
      <c r="G54" s="22"/>
      <c r="H54" s="22"/>
      <c r="I54" s="24"/>
      <c r="J54" s="24"/>
      <c r="K54" s="24"/>
      <c r="L54" s="27"/>
      <c r="O54" s="24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</row>
    <row r="55" spans="3:55" s="19" customFormat="1" x14ac:dyDescent="0.35">
      <c r="C55" s="22"/>
      <c r="D55" s="23"/>
      <c r="E55" s="22"/>
      <c r="G55" s="22"/>
      <c r="H55" s="22"/>
      <c r="I55" s="24"/>
      <c r="J55" s="24"/>
      <c r="K55" s="24"/>
      <c r="L55" s="27"/>
      <c r="O55" s="24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</row>
    <row r="56" spans="3:55" s="19" customFormat="1" x14ac:dyDescent="0.35">
      <c r="C56" s="22"/>
      <c r="D56" s="23"/>
      <c r="E56" s="22"/>
      <c r="G56" s="22"/>
      <c r="H56" s="22"/>
      <c r="I56" s="24"/>
      <c r="J56" s="24"/>
      <c r="K56" s="24"/>
      <c r="L56" s="27"/>
      <c r="O56" s="24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</row>
    <row r="57" spans="3:55" s="19" customFormat="1" x14ac:dyDescent="0.35">
      <c r="C57" s="22"/>
      <c r="D57" s="23"/>
      <c r="E57" s="22"/>
      <c r="G57" s="22"/>
      <c r="H57" s="22"/>
      <c r="I57" s="24"/>
      <c r="J57" s="24"/>
      <c r="K57" s="24"/>
      <c r="L57" s="27"/>
      <c r="O57" s="24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</row>
    <row r="58" spans="3:55" s="19" customFormat="1" x14ac:dyDescent="0.35">
      <c r="C58" s="22"/>
      <c r="D58" s="23"/>
      <c r="E58" s="22"/>
      <c r="G58" s="22"/>
      <c r="H58" s="22"/>
      <c r="I58" s="24"/>
      <c r="J58" s="24"/>
      <c r="K58" s="24"/>
      <c r="L58" s="27"/>
      <c r="O58" s="24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</row>
    <row r="59" spans="3:55" s="19" customFormat="1" x14ac:dyDescent="0.35">
      <c r="C59" s="22"/>
      <c r="D59" s="23"/>
      <c r="E59" s="22"/>
      <c r="G59" s="22"/>
      <c r="H59" s="22"/>
      <c r="I59" s="24"/>
      <c r="J59" s="24"/>
      <c r="K59" s="24"/>
      <c r="L59" s="27"/>
      <c r="O59" s="24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</row>
    <row r="60" spans="3:55" s="19" customFormat="1" x14ac:dyDescent="0.35">
      <c r="C60" s="22"/>
      <c r="D60" s="23"/>
      <c r="E60" s="22"/>
      <c r="G60" s="22"/>
      <c r="H60" s="22"/>
      <c r="I60" s="24"/>
      <c r="J60" s="24"/>
      <c r="K60" s="24"/>
      <c r="L60" s="27"/>
      <c r="O60" s="24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</row>
    <row r="61" spans="3:55" s="19" customFormat="1" x14ac:dyDescent="0.35">
      <c r="C61" s="22"/>
      <c r="D61" s="23"/>
      <c r="E61" s="22"/>
      <c r="G61" s="22"/>
      <c r="H61" s="22"/>
      <c r="I61" s="24"/>
      <c r="J61" s="24"/>
      <c r="K61" s="24"/>
      <c r="L61" s="27"/>
      <c r="O61" s="24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</row>
    <row r="62" spans="3:55" s="19" customFormat="1" x14ac:dyDescent="0.35">
      <c r="C62" s="22"/>
      <c r="D62" s="23"/>
      <c r="E62" s="22"/>
      <c r="G62" s="22"/>
      <c r="H62" s="22"/>
      <c r="I62" s="24"/>
      <c r="J62" s="24"/>
      <c r="K62" s="24"/>
      <c r="L62" s="27"/>
      <c r="O62" s="24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</row>
    <row r="63" spans="3:55" s="19" customFormat="1" x14ac:dyDescent="0.35">
      <c r="C63" s="22"/>
      <c r="D63" s="23"/>
      <c r="E63" s="22"/>
      <c r="G63" s="22"/>
      <c r="H63" s="22"/>
      <c r="I63" s="24"/>
      <c r="J63" s="24"/>
      <c r="K63" s="24"/>
      <c r="L63" s="27"/>
      <c r="O63" s="24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</row>
    <row r="64" spans="3:55" s="19" customFormat="1" x14ac:dyDescent="0.35">
      <c r="C64" s="22"/>
      <c r="D64" s="23"/>
      <c r="E64" s="22"/>
      <c r="G64" s="22"/>
      <c r="H64" s="22"/>
      <c r="I64" s="24"/>
      <c r="J64" s="24"/>
      <c r="K64" s="24"/>
      <c r="L64" s="27"/>
      <c r="O64" s="24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</row>
    <row r="65" spans="3:55" s="19" customFormat="1" x14ac:dyDescent="0.35">
      <c r="C65" s="22"/>
      <c r="D65" s="23"/>
      <c r="E65" s="22"/>
      <c r="G65" s="22"/>
      <c r="H65" s="22"/>
      <c r="I65" s="24"/>
      <c r="J65" s="24"/>
      <c r="K65" s="24"/>
      <c r="L65" s="27"/>
      <c r="O65" s="24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</row>
    <row r="66" spans="3:55" s="19" customFormat="1" x14ac:dyDescent="0.35">
      <c r="C66" s="22"/>
      <c r="D66" s="23"/>
      <c r="E66" s="22"/>
      <c r="G66" s="22"/>
      <c r="H66" s="22"/>
      <c r="I66" s="24"/>
      <c r="J66" s="24"/>
      <c r="K66" s="24"/>
      <c r="L66" s="27"/>
      <c r="O66" s="24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</row>
    <row r="67" spans="3:55" s="19" customFormat="1" x14ac:dyDescent="0.35">
      <c r="C67" s="22"/>
      <c r="D67" s="23"/>
      <c r="E67" s="22"/>
      <c r="G67" s="22"/>
      <c r="H67" s="22"/>
      <c r="I67" s="24"/>
      <c r="J67" s="24"/>
      <c r="K67" s="24"/>
      <c r="L67" s="27"/>
      <c r="O67" s="24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</row>
    <row r="68" spans="3:55" s="19" customFormat="1" x14ac:dyDescent="0.35">
      <c r="C68" s="22"/>
      <c r="D68" s="23"/>
      <c r="E68" s="22"/>
      <c r="G68" s="22"/>
      <c r="H68" s="22"/>
      <c r="I68" s="24"/>
      <c r="J68" s="24"/>
      <c r="K68" s="24"/>
      <c r="L68" s="27"/>
      <c r="O68" s="24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</row>
    <row r="69" spans="3:55" s="19" customFormat="1" x14ac:dyDescent="0.35">
      <c r="C69" s="22"/>
      <c r="D69" s="23"/>
      <c r="E69" s="22"/>
      <c r="G69" s="22"/>
      <c r="H69" s="22"/>
      <c r="I69" s="24"/>
      <c r="J69" s="24"/>
      <c r="K69" s="24"/>
      <c r="L69" s="27"/>
      <c r="O69" s="24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</row>
    <row r="70" spans="3:55" s="19" customFormat="1" x14ac:dyDescent="0.35">
      <c r="C70" s="22"/>
      <c r="D70" s="23"/>
      <c r="E70" s="22"/>
      <c r="G70" s="22"/>
      <c r="H70" s="22"/>
      <c r="I70" s="24"/>
      <c r="J70" s="24"/>
      <c r="K70" s="24"/>
      <c r="L70" s="27"/>
      <c r="O70" s="24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</row>
    <row r="71" spans="3:55" s="19" customFormat="1" x14ac:dyDescent="0.35">
      <c r="C71" s="22"/>
      <c r="D71" s="23"/>
      <c r="E71" s="22"/>
      <c r="G71" s="22"/>
      <c r="H71" s="22"/>
      <c r="I71" s="24"/>
      <c r="J71" s="24"/>
      <c r="K71" s="24"/>
      <c r="L71" s="27"/>
      <c r="O71" s="24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</row>
    <row r="72" spans="3:55" s="19" customFormat="1" x14ac:dyDescent="0.35">
      <c r="C72" s="22"/>
      <c r="D72" s="23"/>
      <c r="E72" s="22"/>
      <c r="G72" s="22"/>
      <c r="H72" s="22"/>
      <c r="I72" s="24"/>
      <c r="J72" s="24"/>
      <c r="K72" s="24"/>
      <c r="L72" s="27"/>
      <c r="O72" s="24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</row>
    <row r="73" spans="3:55" s="19" customFormat="1" x14ac:dyDescent="0.35">
      <c r="C73" s="22"/>
      <c r="D73" s="23"/>
      <c r="E73" s="22"/>
      <c r="G73" s="22"/>
      <c r="H73" s="22"/>
      <c r="I73" s="24"/>
      <c r="J73" s="24"/>
      <c r="K73" s="24"/>
      <c r="L73" s="27"/>
      <c r="O73" s="24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</row>
    <row r="74" spans="3:55" s="19" customFormat="1" x14ac:dyDescent="0.35">
      <c r="C74" s="22"/>
      <c r="D74" s="23"/>
      <c r="E74" s="22"/>
      <c r="G74" s="22"/>
      <c r="H74" s="22"/>
      <c r="I74" s="24"/>
      <c r="J74" s="24"/>
      <c r="K74" s="24"/>
      <c r="L74" s="27"/>
      <c r="O74" s="24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</row>
    <row r="75" spans="3:55" s="19" customFormat="1" x14ac:dyDescent="0.35">
      <c r="C75" s="22"/>
      <c r="D75" s="23"/>
      <c r="E75" s="22"/>
      <c r="G75" s="22"/>
      <c r="H75" s="22"/>
      <c r="I75" s="24"/>
      <c r="J75" s="24"/>
      <c r="K75" s="24"/>
      <c r="L75" s="27"/>
      <c r="O75" s="24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</row>
    <row r="76" spans="3:55" s="19" customFormat="1" x14ac:dyDescent="0.35">
      <c r="C76" s="22"/>
      <c r="D76" s="23"/>
      <c r="E76" s="22"/>
      <c r="G76" s="22"/>
      <c r="H76" s="22"/>
      <c r="I76" s="24"/>
      <c r="J76" s="24"/>
      <c r="K76" s="24"/>
      <c r="L76" s="27"/>
      <c r="O76" s="24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</row>
    <row r="77" spans="3:55" s="19" customFormat="1" x14ac:dyDescent="0.35">
      <c r="C77" s="22"/>
      <c r="D77" s="23"/>
      <c r="E77" s="22"/>
      <c r="G77" s="22"/>
      <c r="H77" s="22"/>
      <c r="I77" s="24"/>
      <c r="J77" s="24"/>
      <c r="K77" s="24"/>
      <c r="L77" s="27"/>
      <c r="O77" s="24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</row>
    <row r="78" spans="3:55" s="19" customFormat="1" x14ac:dyDescent="0.35">
      <c r="C78" s="22"/>
      <c r="D78" s="23"/>
      <c r="E78" s="22"/>
      <c r="G78" s="22"/>
      <c r="H78" s="22"/>
      <c r="I78" s="24"/>
      <c r="J78" s="24"/>
      <c r="K78" s="24"/>
      <c r="L78" s="27"/>
      <c r="O78" s="24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</row>
    <row r="79" spans="3:55" s="19" customFormat="1" x14ac:dyDescent="0.35">
      <c r="C79" s="22"/>
      <c r="D79" s="23"/>
      <c r="E79" s="22"/>
      <c r="G79" s="22"/>
      <c r="H79" s="22"/>
      <c r="I79" s="24"/>
      <c r="J79" s="24"/>
      <c r="K79" s="24"/>
      <c r="L79" s="27"/>
      <c r="O79" s="24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</row>
    <row r="80" spans="3:55" s="19" customFormat="1" x14ac:dyDescent="0.35">
      <c r="C80" s="22"/>
      <c r="D80" s="23"/>
      <c r="E80" s="22"/>
      <c r="G80" s="22"/>
      <c r="H80" s="22"/>
      <c r="I80" s="24"/>
      <c r="J80" s="24"/>
      <c r="K80" s="24"/>
      <c r="L80" s="27"/>
      <c r="O80" s="24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</row>
    <row r="81" spans="3:55" s="19" customFormat="1" x14ac:dyDescent="0.35">
      <c r="C81" s="22"/>
      <c r="D81" s="23"/>
      <c r="E81" s="22"/>
      <c r="G81" s="22"/>
      <c r="H81" s="22"/>
      <c r="I81" s="24"/>
      <c r="J81" s="24"/>
      <c r="K81" s="24"/>
      <c r="L81" s="27"/>
      <c r="O81" s="24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</row>
    <row r="82" spans="3:55" s="19" customFormat="1" x14ac:dyDescent="0.35">
      <c r="C82" s="22"/>
      <c r="D82" s="23"/>
      <c r="E82" s="22"/>
      <c r="G82" s="22"/>
      <c r="H82" s="22"/>
      <c r="I82" s="24"/>
      <c r="J82" s="24"/>
      <c r="K82" s="24"/>
      <c r="L82" s="27"/>
      <c r="O82" s="24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</row>
    <row r="83" spans="3:55" s="19" customFormat="1" x14ac:dyDescent="0.35">
      <c r="C83" s="22"/>
      <c r="D83" s="23"/>
      <c r="E83" s="22"/>
      <c r="G83" s="22"/>
      <c r="H83" s="22"/>
      <c r="I83" s="24"/>
      <c r="J83" s="24"/>
      <c r="K83" s="24"/>
      <c r="L83" s="27"/>
      <c r="O83" s="24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</row>
    <row r="84" spans="3:55" s="19" customFormat="1" x14ac:dyDescent="0.35">
      <c r="C84" s="22"/>
      <c r="D84" s="23"/>
      <c r="E84" s="22"/>
      <c r="G84" s="22"/>
      <c r="H84" s="22"/>
      <c r="I84" s="24"/>
      <c r="J84" s="24"/>
      <c r="K84" s="24"/>
      <c r="L84" s="27"/>
      <c r="O84" s="24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</row>
    <row r="85" spans="3:55" s="19" customFormat="1" x14ac:dyDescent="0.35">
      <c r="C85" s="22"/>
      <c r="D85" s="23"/>
      <c r="E85" s="22"/>
      <c r="G85" s="22"/>
      <c r="H85" s="22"/>
      <c r="I85" s="24"/>
      <c r="J85" s="24"/>
      <c r="K85" s="24"/>
      <c r="L85" s="27"/>
      <c r="O85" s="24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</row>
    <row r="86" spans="3:55" s="19" customFormat="1" x14ac:dyDescent="0.35">
      <c r="C86" s="22"/>
      <c r="D86" s="23"/>
      <c r="E86" s="22"/>
      <c r="G86" s="22"/>
      <c r="H86" s="22"/>
      <c r="I86" s="24"/>
      <c r="J86" s="24"/>
      <c r="K86" s="24"/>
      <c r="L86" s="27"/>
      <c r="O86" s="24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</row>
    <row r="87" spans="3:55" s="19" customFormat="1" x14ac:dyDescent="0.35">
      <c r="C87" s="22"/>
      <c r="D87" s="23"/>
      <c r="E87" s="22"/>
      <c r="G87" s="22"/>
      <c r="H87" s="22"/>
      <c r="I87" s="24"/>
      <c r="J87" s="24"/>
      <c r="K87" s="24"/>
      <c r="L87" s="27"/>
      <c r="O87" s="24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</row>
    <row r="88" spans="3:55" s="19" customFormat="1" x14ac:dyDescent="0.35">
      <c r="C88" s="22"/>
      <c r="D88" s="23"/>
      <c r="E88" s="22"/>
      <c r="G88" s="22"/>
      <c r="H88" s="22"/>
      <c r="I88" s="24"/>
      <c r="J88" s="24"/>
      <c r="K88" s="24"/>
      <c r="L88" s="27"/>
      <c r="O88" s="24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</row>
    <row r="89" spans="3:55" s="19" customFormat="1" x14ac:dyDescent="0.35">
      <c r="C89" s="22"/>
      <c r="D89" s="23"/>
      <c r="E89" s="22"/>
      <c r="G89" s="22"/>
      <c r="H89" s="22"/>
      <c r="I89" s="24"/>
      <c r="J89" s="24"/>
      <c r="K89" s="24"/>
      <c r="L89" s="27"/>
      <c r="O89" s="24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</row>
    <row r="90" spans="3:55" s="19" customFormat="1" x14ac:dyDescent="0.35">
      <c r="C90" s="22"/>
      <c r="D90" s="23"/>
      <c r="E90" s="22"/>
      <c r="G90" s="22"/>
      <c r="H90" s="22"/>
      <c r="I90" s="24"/>
      <c r="J90" s="24"/>
      <c r="K90" s="24"/>
      <c r="L90" s="27"/>
      <c r="O90" s="24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</row>
    <row r="91" spans="3:55" s="19" customFormat="1" x14ac:dyDescent="0.35">
      <c r="C91" s="22"/>
      <c r="D91" s="23"/>
      <c r="E91" s="22"/>
      <c r="G91" s="22"/>
      <c r="H91" s="22"/>
      <c r="I91" s="24"/>
      <c r="J91" s="24"/>
      <c r="K91" s="24"/>
      <c r="L91" s="27"/>
      <c r="O91" s="24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</row>
    <row r="92" spans="3:55" s="19" customFormat="1" x14ac:dyDescent="0.35">
      <c r="C92" s="22"/>
      <c r="D92" s="23"/>
      <c r="E92" s="22"/>
      <c r="G92" s="22"/>
      <c r="H92" s="22"/>
      <c r="I92" s="24"/>
      <c r="J92" s="24"/>
      <c r="K92" s="24"/>
      <c r="L92" s="27"/>
      <c r="O92" s="24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</row>
    <row r="93" spans="3:55" s="19" customFormat="1" x14ac:dyDescent="0.35">
      <c r="C93" s="22"/>
      <c r="D93" s="23"/>
      <c r="E93" s="22"/>
      <c r="G93" s="22"/>
      <c r="H93" s="22"/>
      <c r="I93" s="24"/>
      <c r="J93" s="24"/>
      <c r="K93" s="24"/>
      <c r="L93" s="27"/>
      <c r="O93" s="24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</row>
    <row r="94" spans="3:55" s="19" customFormat="1" x14ac:dyDescent="0.35">
      <c r="C94" s="22"/>
      <c r="D94" s="23"/>
      <c r="E94" s="22"/>
      <c r="G94" s="22"/>
      <c r="H94" s="22"/>
      <c r="I94" s="24"/>
      <c r="J94" s="24"/>
      <c r="K94" s="24"/>
      <c r="L94" s="27"/>
      <c r="O94" s="24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</row>
    <row r="95" spans="3:55" s="19" customFormat="1" x14ac:dyDescent="0.35">
      <c r="C95" s="22"/>
      <c r="D95" s="23"/>
      <c r="E95" s="22"/>
      <c r="G95" s="22"/>
      <c r="H95" s="22"/>
      <c r="I95" s="24"/>
      <c r="J95" s="24"/>
      <c r="K95" s="24"/>
      <c r="L95" s="27"/>
      <c r="O95" s="24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</row>
    <row r="96" spans="3:55" s="19" customFormat="1" x14ac:dyDescent="0.35">
      <c r="C96" s="22"/>
      <c r="D96" s="23"/>
      <c r="E96" s="22"/>
      <c r="G96" s="22"/>
      <c r="H96" s="22"/>
      <c r="I96" s="24"/>
      <c r="J96" s="24"/>
      <c r="K96" s="24"/>
      <c r="L96" s="27"/>
      <c r="O96" s="24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</row>
    <row r="97" spans="3:55" s="19" customFormat="1" x14ac:dyDescent="0.35">
      <c r="C97" s="22"/>
      <c r="D97" s="23"/>
      <c r="E97" s="22"/>
      <c r="G97" s="22"/>
      <c r="H97" s="22"/>
      <c r="I97" s="24"/>
      <c r="J97" s="24"/>
      <c r="K97" s="24"/>
      <c r="L97" s="27"/>
      <c r="O97" s="24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</row>
    <row r="98" spans="3:55" s="19" customFormat="1" x14ac:dyDescent="0.35">
      <c r="C98" s="22"/>
      <c r="D98" s="23"/>
      <c r="E98" s="22"/>
      <c r="G98" s="22"/>
      <c r="H98" s="22"/>
      <c r="I98" s="24"/>
      <c r="J98" s="24"/>
      <c r="K98" s="24"/>
      <c r="L98" s="27"/>
      <c r="O98" s="24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</row>
    <row r="99" spans="3:55" s="19" customFormat="1" x14ac:dyDescent="0.35">
      <c r="C99" s="22"/>
      <c r="D99" s="23"/>
      <c r="E99" s="22"/>
      <c r="G99" s="22"/>
      <c r="H99" s="22"/>
      <c r="I99" s="24"/>
      <c r="J99" s="24"/>
      <c r="K99" s="24"/>
      <c r="L99" s="27"/>
      <c r="O99" s="24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</row>
    <row r="100" spans="3:55" s="19" customFormat="1" x14ac:dyDescent="0.35">
      <c r="C100" s="22"/>
      <c r="D100" s="23"/>
      <c r="E100" s="22"/>
      <c r="G100" s="22"/>
      <c r="H100" s="22"/>
      <c r="I100" s="24"/>
      <c r="J100" s="24"/>
      <c r="K100" s="24"/>
      <c r="L100" s="27"/>
      <c r="O100" s="24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</row>
    <row r="101" spans="3:55" s="19" customFormat="1" x14ac:dyDescent="0.35">
      <c r="C101" s="22"/>
      <c r="D101" s="23"/>
      <c r="E101" s="22"/>
      <c r="G101" s="22"/>
      <c r="H101" s="22"/>
      <c r="I101" s="24"/>
      <c r="J101" s="24"/>
      <c r="K101" s="24"/>
      <c r="L101" s="27"/>
      <c r="O101" s="24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</row>
    <row r="102" spans="3:55" s="19" customFormat="1" x14ac:dyDescent="0.35">
      <c r="C102" s="22"/>
      <c r="D102" s="23"/>
      <c r="E102" s="22"/>
      <c r="G102" s="22"/>
      <c r="H102" s="22"/>
      <c r="I102" s="24"/>
      <c r="J102" s="24"/>
      <c r="K102" s="24"/>
      <c r="L102" s="27"/>
      <c r="O102" s="24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</row>
    <row r="103" spans="3:55" s="19" customFormat="1" x14ac:dyDescent="0.35">
      <c r="C103" s="22"/>
      <c r="D103" s="23"/>
      <c r="E103" s="22"/>
      <c r="G103" s="22"/>
      <c r="H103" s="22"/>
      <c r="I103" s="24"/>
      <c r="J103" s="24"/>
      <c r="K103" s="24"/>
      <c r="L103" s="27"/>
      <c r="O103" s="24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</row>
    <row r="104" spans="3:55" s="19" customFormat="1" x14ac:dyDescent="0.35">
      <c r="C104" s="22"/>
      <c r="D104" s="23"/>
      <c r="E104" s="22"/>
      <c r="G104" s="22"/>
      <c r="H104" s="22"/>
      <c r="I104" s="24"/>
      <c r="J104" s="24"/>
      <c r="K104" s="24"/>
      <c r="L104" s="27"/>
      <c r="O104" s="24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</row>
    <row r="105" spans="3:55" s="19" customFormat="1" x14ac:dyDescent="0.35">
      <c r="C105" s="22"/>
      <c r="D105" s="23"/>
      <c r="E105" s="22"/>
      <c r="G105" s="22"/>
      <c r="H105" s="22"/>
      <c r="I105" s="24"/>
      <c r="J105" s="24"/>
      <c r="K105" s="24"/>
      <c r="L105" s="27"/>
      <c r="O105" s="24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</row>
    <row r="106" spans="3:55" s="19" customFormat="1" x14ac:dyDescent="0.35">
      <c r="C106" s="22"/>
      <c r="D106" s="23"/>
      <c r="E106" s="22"/>
      <c r="G106" s="22"/>
      <c r="H106" s="22"/>
      <c r="I106" s="24"/>
      <c r="J106" s="24"/>
      <c r="K106" s="24"/>
      <c r="L106" s="27"/>
      <c r="O106" s="24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</row>
    <row r="107" spans="3:55" s="19" customFormat="1" x14ac:dyDescent="0.35">
      <c r="C107" s="22"/>
      <c r="D107" s="23"/>
      <c r="E107" s="22"/>
      <c r="G107" s="22"/>
      <c r="H107" s="22"/>
      <c r="I107" s="24"/>
      <c r="J107" s="24"/>
      <c r="K107" s="24"/>
      <c r="L107" s="27"/>
      <c r="O107" s="24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</row>
    <row r="108" spans="3:55" s="19" customFormat="1" x14ac:dyDescent="0.35">
      <c r="C108" s="22"/>
      <c r="D108" s="23"/>
      <c r="E108" s="22"/>
      <c r="G108" s="22"/>
      <c r="H108" s="22"/>
      <c r="I108" s="24"/>
      <c r="J108" s="24"/>
      <c r="K108" s="24"/>
      <c r="L108" s="27"/>
      <c r="O108" s="24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</row>
    <row r="109" spans="3:55" s="19" customFormat="1" x14ac:dyDescent="0.35">
      <c r="C109" s="22"/>
      <c r="D109" s="23"/>
      <c r="E109" s="22"/>
      <c r="G109" s="22"/>
      <c r="H109" s="22"/>
      <c r="I109" s="24"/>
      <c r="J109" s="24"/>
      <c r="K109" s="24"/>
      <c r="L109" s="27"/>
      <c r="O109" s="24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</row>
    <row r="110" spans="3:55" s="19" customFormat="1" x14ac:dyDescent="0.35">
      <c r="C110" s="22"/>
      <c r="D110" s="23"/>
      <c r="E110" s="22"/>
      <c r="G110" s="22"/>
      <c r="H110" s="22"/>
      <c r="I110" s="24"/>
      <c r="J110" s="24"/>
      <c r="K110" s="24"/>
      <c r="L110" s="27"/>
      <c r="O110" s="24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</row>
    <row r="111" spans="3:55" s="19" customFormat="1" x14ac:dyDescent="0.35">
      <c r="C111" s="22"/>
      <c r="D111" s="23"/>
      <c r="E111" s="22"/>
      <c r="G111" s="22"/>
      <c r="H111" s="22"/>
      <c r="I111" s="24"/>
      <c r="J111" s="24"/>
      <c r="K111" s="24"/>
      <c r="L111" s="27"/>
      <c r="O111" s="24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</row>
    <row r="112" spans="3:55" s="19" customFormat="1" x14ac:dyDescent="0.35">
      <c r="C112" s="22"/>
      <c r="D112" s="23"/>
      <c r="E112" s="22"/>
      <c r="G112" s="22"/>
      <c r="H112" s="22"/>
      <c r="I112" s="24"/>
      <c r="J112" s="24"/>
      <c r="K112" s="24"/>
      <c r="L112" s="27"/>
      <c r="O112" s="24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</row>
    <row r="113" spans="3:55" s="19" customFormat="1" x14ac:dyDescent="0.35">
      <c r="C113" s="22"/>
      <c r="D113" s="23"/>
      <c r="E113" s="22"/>
      <c r="G113" s="22"/>
      <c r="H113" s="22"/>
      <c r="I113" s="24"/>
      <c r="J113" s="24"/>
      <c r="K113" s="24"/>
      <c r="L113" s="27"/>
      <c r="O113" s="24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</row>
    <row r="114" spans="3:55" s="19" customFormat="1" x14ac:dyDescent="0.35">
      <c r="C114" s="22"/>
      <c r="D114" s="23"/>
      <c r="E114" s="22"/>
      <c r="G114" s="22"/>
      <c r="H114" s="22"/>
      <c r="I114" s="24"/>
      <c r="J114" s="24"/>
      <c r="K114" s="24"/>
      <c r="L114" s="27"/>
      <c r="O114" s="24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</row>
    <row r="115" spans="3:55" s="19" customFormat="1" x14ac:dyDescent="0.35">
      <c r="C115" s="22"/>
      <c r="D115" s="23"/>
      <c r="E115" s="22"/>
      <c r="G115" s="22"/>
      <c r="H115" s="22"/>
      <c r="I115" s="24"/>
      <c r="J115" s="24"/>
      <c r="K115" s="24"/>
      <c r="L115" s="27"/>
      <c r="O115" s="24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</row>
    <row r="116" spans="3:55" s="19" customFormat="1" x14ac:dyDescent="0.35">
      <c r="C116" s="22"/>
      <c r="D116" s="23"/>
      <c r="E116" s="22"/>
      <c r="G116" s="22"/>
      <c r="H116" s="22"/>
      <c r="I116" s="24"/>
      <c r="J116" s="24"/>
      <c r="K116" s="24"/>
      <c r="L116" s="27"/>
      <c r="O116" s="24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</row>
    <row r="117" spans="3:55" s="19" customFormat="1" x14ac:dyDescent="0.35">
      <c r="C117" s="22"/>
      <c r="D117" s="23"/>
      <c r="E117" s="22"/>
      <c r="G117" s="22"/>
      <c r="H117" s="22"/>
      <c r="I117" s="24"/>
      <c r="J117" s="24"/>
      <c r="K117" s="24"/>
      <c r="L117" s="27"/>
      <c r="O117" s="24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</row>
    <row r="118" spans="3:55" s="19" customFormat="1" x14ac:dyDescent="0.35">
      <c r="C118" s="22"/>
      <c r="D118" s="23"/>
      <c r="E118" s="22"/>
      <c r="G118" s="22"/>
      <c r="H118" s="22"/>
      <c r="I118" s="24"/>
      <c r="J118" s="24"/>
      <c r="K118" s="24"/>
      <c r="L118" s="27"/>
      <c r="O118" s="24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</row>
    <row r="119" spans="3:55" s="19" customFormat="1" x14ac:dyDescent="0.35">
      <c r="C119" s="22"/>
      <c r="D119" s="23"/>
      <c r="E119" s="22"/>
      <c r="G119" s="22"/>
      <c r="H119" s="22"/>
      <c r="I119" s="24"/>
      <c r="J119" s="24"/>
      <c r="K119" s="24"/>
      <c r="L119" s="27"/>
      <c r="O119" s="24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</row>
    <row r="120" spans="3:55" s="19" customFormat="1" x14ac:dyDescent="0.35">
      <c r="C120" s="22"/>
      <c r="D120" s="23"/>
      <c r="E120" s="22"/>
      <c r="G120" s="22"/>
      <c r="H120" s="22"/>
      <c r="I120" s="24"/>
      <c r="J120" s="24"/>
      <c r="K120" s="24"/>
      <c r="L120" s="27"/>
      <c r="O120" s="24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</row>
    <row r="121" spans="3:55" s="19" customFormat="1" x14ac:dyDescent="0.35">
      <c r="C121" s="22"/>
      <c r="D121" s="23"/>
      <c r="E121" s="22"/>
      <c r="G121" s="22"/>
      <c r="H121" s="22"/>
      <c r="I121" s="24"/>
      <c r="J121" s="24"/>
      <c r="K121" s="24"/>
      <c r="L121" s="27"/>
      <c r="O121" s="24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</row>
    <row r="122" spans="3:55" s="19" customFormat="1" x14ac:dyDescent="0.35">
      <c r="C122" s="22"/>
      <c r="D122" s="23"/>
      <c r="E122" s="22"/>
      <c r="G122" s="22"/>
      <c r="H122" s="22"/>
      <c r="I122" s="24"/>
      <c r="J122" s="24"/>
      <c r="K122" s="24"/>
      <c r="L122" s="27"/>
      <c r="O122" s="24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</row>
    <row r="123" spans="3:55" s="19" customFormat="1" x14ac:dyDescent="0.35">
      <c r="C123" s="22"/>
      <c r="D123" s="23"/>
      <c r="E123" s="22"/>
      <c r="G123" s="22"/>
      <c r="H123" s="22"/>
      <c r="I123" s="24"/>
      <c r="J123" s="24"/>
      <c r="K123" s="24"/>
      <c r="L123" s="27"/>
      <c r="O123" s="24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</row>
    <row r="124" spans="3:55" s="19" customFormat="1" x14ac:dyDescent="0.35">
      <c r="C124" s="22"/>
      <c r="D124" s="23"/>
      <c r="E124" s="22"/>
      <c r="G124" s="22"/>
      <c r="H124" s="22"/>
      <c r="I124" s="24"/>
      <c r="J124" s="24"/>
      <c r="K124" s="24"/>
      <c r="L124" s="27"/>
      <c r="O124" s="24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</row>
    <row r="125" spans="3:55" s="19" customFormat="1" x14ac:dyDescent="0.35">
      <c r="C125" s="22"/>
      <c r="D125" s="23"/>
      <c r="E125" s="22"/>
      <c r="G125" s="22"/>
      <c r="H125" s="22"/>
      <c r="I125" s="24"/>
      <c r="J125" s="24"/>
      <c r="K125" s="24"/>
      <c r="L125" s="27"/>
      <c r="O125" s="24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</row>
    <row r="126" spans="3:55" s="19" customFormat="1" x14ac:dyDescent="0.35">
      <c r="C126" s="22"/>
      <c r="D126" s="23"/>
      <c r="E126" s="22"/>
      <c r="G126" s="22"/>
      <c r="H126" s="22"/>
      <c r="I126" s="24"/>
      <c r="J126" s="24"/>
      <c r="K126" s="24"/>
      <c r="L126" s="27"/>
      <c r="O126" s="24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</row>
    <row r="127" spans="3:55" s="19" customFormat="1" x14ac:dyDescent="0.35">
      <c r="C127" s="22"/>
      <c r="D127" s="23"/>
      <c r="E127" s="22"/>
      <c r="G127" s="22"/>
      <c r="H127" s="22"/>
      <c r="I127" s="24"/>
      <c r="J127" s="24"/>
      <c r="K127" s="24"/>
      <c r="L127" s="27"/>
      <c r="O127" s="24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</row>
    <row r="128" spans="3:55" s="19" customFormat="1" x14ac:dyDescent="0.35">
      <c r="C128" s="22"/>
      <c r="D128" s="23"/>
      <c r="E128" s="22"/>
      <c r="G128" s="22"/>
      <c r="H128" s="22"/>
      <c r="I128" s="24"/>
      <c r="J128" s="24"/>
      <c r="K128" s="24"/>
      <c r="L128" s="27"/>
      <c r="O128" s="24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</row>
    <row r="129" spans="3:55" s="19" customFormat="1" x14ac:dyDescent="0.35">
      <c r="C129" s="22"/>
      <c r="D129" s="23"/>
      <c r="E129" s="22"/>
      <c r="G129" s="22"/>
      <c r="H129" s="22"/>
      <c r="I129" s="24"/>
      <c r="J129" s="24"/>
      <c r="K129" s="24"/>
      <c r="L129" s="27"/>
      <c r="O129" s="24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</row>
    <row r="130" spans="3:55" s="19" customFormat="1" x14ac:dyDescent="0.35">
      <c r="C130" s="22"/>
      <c r="D130" s="23"/>
      <c r="E130" s="22"/>
      <c r="G130" s="22"/>
      <c r="H130" s="22"/>
      <c r="I130" s="24"/>
      <c r="J130" s="24"/>
      <c r="K130" s="24"/>
      <c r="L130" s="27"/>
      <c r="O130" s="24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</row>
    <row r="131" spans="3:55" s="19" customFormat="1" x14ac:dyDescent="0.35">
      <c r="C131" s="22"/>
      <c r="D131" s="23"/>
      <c r="E131" s="22"/>
      <c r="G131" s="22"/>
      <c r="H131" s="22"/>
      <c r="I131" s="24"/>
      <c r="J131" s="24"/>
      <c r="K131" s="24"/>
      <c r="L131" s="27"/>
      <c r="O131" s="24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</row>
    <row r="132" spans="3:55" s="19" customFormat="1" x14ac:dyDescent="0.35">
      <c r="C132" s="22"/>
      <c r="D132" s="23"/>
      <c r="E132" s="22"/>
      <c r="G132" s="22"/>
      <c r="H132" s="22"/>
      <c r="I132" s="24"/>
      <c r="J132" s="24"/>
      <c r="K132" s="24"/>
      <c r="L132" s="27"/>
      <c r="O132" s="24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</row>
    <row r="133" spans="3:55" s="19" customFormat="1" x14ac:dyDescent="0.35">
      <c r="C133" s="22"/>
      <c r="D133" s="23"/>
      <c r="E133" s="22"/>
      <c r="G133" s="22"/>
      <c r="H133" s="22"/>
      <c r="I133" s="24"/>
      <c r="J133" s="24"/>
      <c r="K133" s="24"/>
      <c r="L133" s="27"/>
      <c r="O133" s="24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</row>
    <row r="134" spans="3:55" s="19" customFormat="1" x14ac:dyDescent="0.35">
      <c r="C134" s="22"/>
      <c r="D134" s="23"/>
      <c r="E134" s="22"/>
      <c r="G134" s="22"/>
      <c r="H134" s="22"/>
      <c r="I134" s="24"/>
      <c r="J134" s="24"/>
      <c r="K134" s="24"/>
      <c r="L134" s="27"/>
      <c r="O134" s="24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</row>
    <row r="135" spans="3:55" s="19" customFormat="1" x14ac:dyDescent="0.35">
      <c r="C135" s="22"/>
      <c r="D135" s="23"/>
      <c r="E135" s="22"/>
      <c r="G135" s="22"/>
      <c r="H135" s="22"/>
      <c r="I135" s="24"/>
      <c r="J135" s="24"/>
      <c r="K135" s="24"/>
      <c r="L135" s="27"/>
      <c r="O135" s="24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</row>
    <row r="136" spans="3:55" s="19" customFormat="1" x14ac:dyDescent="0.35">
      <c r="C136" s="22"/>
      <c r="D136" s="23"/>
      <c r="E136" s="22"/>
      <c r="G136" s="22"/>
      <c r="H136" s="22"/>
      <c r="I136" s="24"/>
      <c r="J136" s="24"/>
      <c r="K136" s="24"/>
      <c r="L136" s="27"/>
      <c r="O136" s="24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</row>
    <row r="137" spans="3:55" s="19" customFormat="1" x14ac:dyDescent="0.35">
      <c r="C137" s="22"/>
      <c r="D137" s="23"/>
      <c r="E137" s="22"/>
      <c r="G137" s="22"/>
      <c r="H137" s="22"/>
      <c r="I137" s="24"/>
      <c r="J137" s="24"/>
      <c r="K137" s="24"/>
      <c r="L137" s="27"/>
      <c r="O137" s="24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</row>
    <row r="138" spans="3:55" s="19" customFormat="1" x14ac:dyDescent="0.35">
      <c r="C138" s="22"/>
      <c r="D138" s="23"/>
      <c r="E138" s="22"/>
      <c r="G138" s="22"/>
      <c r="H138" s="22"/>
      <c r="I138" s="24"/>
      <c r="J138" s="24"/>
      <c r="K138" s="24"/>
      <c r="L138" s="27"/>
      <c r="O138" s="24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</row>
    <row r="139" spans="3:55" s="19" customFormat="1" x14ac:dyDescent="0.35">
      <c r="C139" s="22"/>
      <c r="D139" s="23"/>
      <c r="E139" s="22"/>
      <c r="G139" s="22"/>
      <c r="H139" s="22"/>
      <c r="I139" s="24"/>
      <c r="J139" s="24"/>
      <c r="K139" s="24"/>
      <c r="L139" s="27"/>
      <c r="O139" s="24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</row>
    <row r="140" spans="3:55" s="19" customFormat="1" x14ac:dyDescent="0.35">
      <c r="C140" s="22"/>
      <c r="D140" s="23"/>
      <c r="E140" s="22"/>
      <c r="G140" s="22"/>
      <c r="H140" s="22"/>
      <c r="I140" s="24"/>
      <c r="J140" s="24"/>
      <c r="K140" s="24"/>
      <c r="L140" s="27"/>
      <c r="O140" s="24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</row>
    <row r="141" spans="3:55" s="19" customFormat="1" x14ac:dyDescent="0.35">
      <c r="C141" s="22"/>
      <c r="D141" s="23"/>
      <c r="E141" s="22"/>
      <c r="G141" s="22"/>
      <c r="H141" s="22"/>
      <c r="I141" s="24"/>
      <c r="J141" s="24"/>
      <c r="K141" s="24"/>
      <c r="L141" s="27"/>
      <c r="O141" s="24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</row>
    <row r="142" spans="3:55" s="19" customFormat="1" x14ac:dyDescent="0.35">
      <c r="C142" s="22"/>
      <c r="D142" s="23"/>
      <c r="E142" s="22"/>
      <c r="G142" s="22"/>
      <c r="H142" s="22"/>
      <c r="I142" s="24"/>
      <c r="J142" s="24"/>
      <c r="K142" s="24"/>
      <c r="L142" s="27"/>
      <c r="O142" s="24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</row>
    <row r="143" spans="3:55" s="19" customFormat="1" x14ac:dyDescent="0.35">
      <c r="C143" s="22"/>
      <c r="D143" s="23"/>
      <c r="E143" s="22"/>
      <c r="G143" s="22"/>
      <c r="H143" s="22"/>
      <c r="I143" s="24"/>
      <c r="J143" s="24"/>
      <c r="K143" s="24"/>
      <c r="L143" s="27"/>
      <c r="O143" s="24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</row>
    <row r="144" spans="3:55" s="19" customFormat="1" x14ac:dyDescent="0.35">
      <c r="C144" s="22"/>
      <c r="D144" s="23"/>
      <c r="E144" s="22"/>
      <c r="G144" s="22"/>
      <c r="H144" s="22"/>
      <c r="I144" s="24"/>
      <c r="J144" s="24"/>
      <c r="K144" s="24"/>
      <c r="L144" s="27"/>
      <c r="O144" s="24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</row>
    <row r="145" spans="3:55" s="19" customFormat="1" x14ac:dyDescent="0.35">
      <c r="C145" s="22"/>
      <c r="D145" s="23"/>
      <c r="E145" s="22"/>
      <c r="G145" s="22"/>
      <c r="H145" s="22"/>
      <c r="I145" s="24"/>
      <c r="J145" s="24"/>
      <c r="K145" s="24"/>
      <c r="L145" s="27"/>
      <c r="O145" s="24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</row>
    <row r="146" spans="3:55" s="19" customFormat="1" x14ac:dyDescent="0.35">
      <c r="C146" s="22"/>
      <c r="D146" s="23"/>
      <c r="E146" s="22"/>
      <c r="G146" s="22"/>
      <c r="H146" s="22"/>
      <c r="I146" s="24"/>
      <c r="J146" s="24"/>
      <c r="K146" s="24"/>
      <c r="L146" s="27"/>
      <c r="O146" s="24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</row>
    <row r="147" spans="3:55" s="19" customFormat="1" x14ac:dyDescent="0.35">
      <c r="C147" s="22"/>
      <c r="D147" s="23"/>
      <c r="E147" s="22"/>
      <c r="G147" s="22"/>
      <c r="H147" s="22"/>
      <c r="I147" s="24"/>
      <c r="J147" s="24"/>
      <c r="K147" s="24"/>
      <c r="L147" s="27"/>
      <c r="O147" s="24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</row>
    <row r="148" spans="3:55" s="19" customFormat="1" x14ac:dyDescent="0.35">
      <c r="C148" s="22"/>
      <c r="D148" s="23"/>
      <c r="E148" s="22"/>
      <c r="G148" s="22"/>
      <c r="H148" s="22"/>
      <c r="I148" s="24"/>
      <c r="J148" s="24"/>
      <c r="K148" s="24"/>
      <c r="L148" s="27"/>
      <c r="O148" s="24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</row>
    <row r="149" spans="3:55" s="19" customFormat="1" x14ac:dyDescent="0.35">
      <c r="C149" s="22"/>
      <c r="D149" s="23"/>
      <c r="E149" s="22"/>
      <c r="G149" s="22"/>
      <c r="H149" s="22"/>
      <c r="I149" s="24"/>
      <c r="J149" s="24"/>
      <c r="K149" s="24"/>
      <c r="L149" s="27"/>
      <c r="O149" s="24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</row>
    <row r="150" spans="3:55" s="19" customFormat="1" x14ac:dyDescent="0.35">
      <c r="C150" s="22"/>
      <c r="D150" s="23"/>
      <c r="E150" s="22"/>
      <c r="G150" s="22"/>
      <c r="H150" s="22"/>
      <c r="I150" s="24"/>
      <c r="J150" s="24"/>
      <c r="K150" s="24"/>
      <c r="L150" s="27"/>
      <c r="O150" s="24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</row>
    <row r="151" spans="3:55" s="19" customFormat="1" x14ac:dyDescent="0.35">
      <c r="C151" s="22"/>
      <c r="D151" s="23"/>
      <c r="E151" s="22"/>
      <c r="G151" s="22"/>
      <c r="H151" s="22"/>
      <c r="I151" s="24"/>
      <c r="J151" s="24"/>
      <c r="K151" s="24"/>
      <c r="L151" s="27"/>
      <c r="O151" s="24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</row>
    <row r="152" spans="3:55" s="19" customFormat="1" x14ac:dyDescent="0.35">
      <c r="C152" s="22"/>
      <c r="D152" s="23"/>
      <c r="E152" s="22"/>
      <c r="G152" s="22"/>
      <c r="H152" s="22"/>
      <c r="I152" s="24"/>
      <c r="J152" s="24"/>
      <c r="K152" s="24"/>
      <c r="L152" s="27"/>
      <c r="O152" s="24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</row>
    <row r="153" spans="3:55" s="19" customFormat="1" x14ac:dyDescent="0.35">
      <c r="C153" s="22"/>
      <c r="D153" s="23"/>
      <c r="E153" s="22"/>
      <c r="G153" s="22"/>
      <c r="H153" s="22"/>
      <c r="I153" s="24"/>
      <c r="J153" s="24"/>
      <c r="K153" s="24"/>
      <c r="L153" s="27"/>
      <c r="O153" s="24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</row>
    <row r="154" spans="3:55" s="19" customFormat="1" x14ac:dyDescent="0.35">
      <c r="C154" s="22"/>
      <c r="D154" s="23"/>
      <c r="E154" s="22"/>
      <c r="G154" s="22"/>
      <c r="H154" s="22"/>
      <c r="I154" s="24"/>
      <c r="J154" s="24"/>
      <c r="K154" s="24"/>
      <c r="L154" s="27"/>
      <c r="O154" s="24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</row>
    <row r="155" spans="3:55" s="19" customFormat="1" x14ac:dyDescent="0.35">
      <c r="C155" s="22"/>
      <c r="D155" s="23"/>
      <c r="E155" s="22"/>
      <c r="G155" s="22"/>
      <c r="H155" s="22"/>
      <c r="I155" s="24"/>
      <c r="J155" s="24"/>
      <c r="K155" s="24"/>
      <c r="L155" s="27"/>
      <c r="O155" s="24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</row>
    <row r="156" spans="3:55" s="19" customFormat="1" x14ac:dyDescent="0.35">
      <c r="C156" s="22"/>
      <c r="D156" s="23"/>
      <c r="E156" s="22"/>
      <c r="G156" s="22"/>
      <c r="H156" s="22"/>
      <c r="I156" s="24"/>
      <c r="J156" s="24"/>
      <c r="K156" s="24"/>
      <c r="L156" s="27"/>
      <c r="O156" s="24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</row>
    <row r="157" spans="3:55" s="19" customFormat="1" x14ac:dyDescent="0.35">
      <c r="C157" s="22"/>
      <c r="D157" s="23"/>
      <c r="E157" s="22"/>
      <c r="G157" s="22"/>
      <c r="H157" s="22"/>
      <c r="I157" s="24"/>
      <c r="J157" s="24"/>
      <c r="K157" s="24"/>
      <c r="L157" s="27"/>
      <c r="O157" s="24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</row>
    <row r="158" spans="3:55" s="19" customFormat="1" x14ac:dyDescent="0.35">
      <c r="C158" s="22"/>
      <c r="D158" s="23"/>
      <c r="E158" s="22"/>
      <c r="G158" s="22"/>
      <c r="H158" s="22"/>
      <c r="I158" s="24"/>
      <c r="J158" s="24"/>
      <c r="K158" s="24"/>
      <c r="L158" s="27"/>
      <c r="O158" s="24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</row>
    <row r="159" spans="3:55" s="19" customFormat="1" x14ac:dyDescent="0.35">
      <c r="C159" s="22"/>
      <c r="D159" s="23"/>
      <c r="E159" s="22"/>
      <c r="G159" s="22"/>
      <c r="H159" s="22"/>
      <c r="I159" s="24"/>
      <c r="J159" s="24"/>
      <c r="K159" s="24"/>
      <c r="L159" s="27"/>
      <c r="O159" s="24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</row>
    <row r="160" spans="3:55" s="19" customFormat="1" x14ac:dyDescent="0.35">
      <c r="C160" s="22"/>
      <c r="D160" s="23"/>
      <c r="E160" s="22"/>
      <c r="G160" s="22"/>
      <c r="H160" s="22"/>
      <c r="I160" s="24"/>
      <c r="J160" s="24"/>
      <c r="K160" s="24"/>
      <c r="L160" s="27"/>
      <c r="O160" s="24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</row>
    <row r="161" spans="1:65" s="19" customFormat="1" x14ac:dyDescent="0.35">
      <c r="C161" s="22"/>
      <c r="D161" s="23"/>
      <c r="E161" s="22"/>
      <c r="G161" s="22"/>
      <c r="H161" s="22"/>
      <c r="I161" s="24"/>
      <c r="J161" s="24"/>
      <c r="K161" s="24"/>
      <c r="L161" s="27"/>
      <c r="O161" s="24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</row>
    <row r="162" spans="1:65" s="19" customFormat="1" x14ac:dyDescent="0.35">
      <c r="C162" s="22"/>
      <c r="D162" s="23"/>
      <c r="E162" s="22"/>
      <c r="G162" s="22"/>
      <c r="H162" s="22"/>
      <c r="I162" s="24"/>
      <c r="J162" s="24"/>
      <c r="K162" s="24"/>
      <c r="L162" s="27"/>
      <c r="O162" s="24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</row>
    <row r="163" spans="1:65" s="19" customFormat="1" x14ac:dyDescent="0.35">
      <c r="C163" s="22"/>
      <c r="D163" s="23"/>
      <c r="E163" s="22"/>
      <c r="G163" s="22"/>
      <c r="H163" s="22"/>
      <c r="I163" s="24"/>
      <c r="J163" s="24"/>
      <c r="K163" s="24"/>
      <c r="L163" s="27"/>
      <c r="O163" s="24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</row>
    <row r="164" spans="1:65" s="19" customFormat="1" x14ac:dyDescent="0.35">
      <c r="C164" s="22"/>
      <c r="D164" s="23"/>
      <c r="E164" s="22"/>
      <c r="G164" s="22"/>
      <c r="H164" s="22"/>
      <c r="I164" s="24"/>
      <c r="J164" s="24"/>
      <c r="K164" s="24"/>
      <c r="L164" s="27"/>
      <c r="O164" s="24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</row>
    <row r="165" spans="1:65" s="19" customFormat="1" x14ac:dyDescent="0.35">
      <c r="C165" s="22"/>
      <c r="D165" s="23"/>
      <c r="E165" s="22"/>
      <c r="G165" s="22"/>
      <c r="H165" s="22"/>
      <c r="I165" s="24"/>
      <c r="J165" s="24"/>
      <c r="K165" s="24"/>
      <c r="L165" s="27"/>
      <c r="O165" s="24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</row>
    <row r="166" spans="1:65" s="19" customFormat="1" x14ac:dyDescent="0.35">
      <c r="C166" s="22"/>
      <c r="D166" s="23"/>
      <c r="E166" s="22"/>
      <c r="G166" s="22"/>
      <c r="H166" s="22"/>
      <c r="I166" s="24"/>
      <c r="J166" s="24"/>
      <c r="K166" s="24"/>
      <c r="L166" s="27"/>
      <c r="O166" s="24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</row>
    <row r="167" spans="1:65" s="19" customFormat="1" x14ac:dyDescent="0.35">
      <c r="C167" s="22"/>
      <c r="D167" s="23"/>
      <c r="E167" s="22"/>
      <c r="G167" s="22"/>
      <c r="H167" s="22"/>
      <c r="I167" s="24"/>
      <c r="J167" s="24"/>
      <c r="K167" s="24"/>
      <c r="L167" s="27"/>
      <c r="O167" s="24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</row>
    <row r="168" spans="1:65" s="19" customFormat="1" x14ac:dyDescent="0.35">
      <c r="C168" s="22"/>
      <c r="D168" s="23"/>
      <c r="E168" s="22"/>
      <c r="G168" s="22"/>
      <c r="H168" s="22"/>
      <c r="I168" s="24"/>
      <c r="J168" s="24"/>
      <c r="K168" s="24"/>
      <c r="L168" s="27"/>
      <c r="O168" s="24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  <c r="AQ168" s="26"/>
      <c r="AR168" s="26"/>
      <c r="AS168" s="26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</row>
    <row r="169" spans="1:65" s="19" customFormat="1" x14ac:dyDescent="0.35">
      <c r="C169" s="22"/>
      <c r="D169" s="23"/>
      <c r="E169" s="22"/>
      <c r="G169" s="22"/>
      <c r="H169" s="22"/>
      <c r="I169" s="24"/>
      <c r="J169" s="24"/>
      <c r="K169" s="24"/>
      <c r="L169" s="27"/>
      <c r="O169" s="24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  <c r="AS169" s="26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</row>
    <row r="170" spans="1:65" s="19" customFormat="1" x14ac:dyDescent="0.35">
      <c r="C170" s="22"/>
      <c r="D170" s="23"/>
      <c r="E170" s="22"/>
      <c r="G170" s="22"/>
      <c r="H170" s="22"/>
      <c r="I170" s="24"/>
      <c r="J170" s="24"/>
      <c r="K170" s="24"/>
      <c r="L170" s="27"/>
      <c r="O170" s="24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</row>
    <row r="171" spans="1:65" s="19" customFormat="1" x14ac:dyDescent="0.35">
      <c r="C171" s="22"/>
      <c r="D171" s="23"/>
      <c r="E171" s="22"/>
      <c r="G171" s="22"/>
      <c r="H171" s="22"/>
      <c r="I171" s="24"/>
      <c r="J171" s="24"/>
      <c r="K171" s="24"/>
      <c r="L171" s="27"/>
      <c r="O171" s="24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  <c r="AS171" s="26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</row>
    <row r="172" spans="1:65" s="19" customFormat="1" x14ac:dyDescent="0.35">
      <c r="A172" s="1"/>
      <c r="B172" s="1"/>
      <c r="C172" s="9"/>
      <c r="D172"/>
      <c r="E172" s="9"/>
      <c r="F172" s="1"/>
      <c r="G172" s="9"/>
      <c r="H172" s="9"/>
      <c r="I172" s="10"/>
      <c r="J172" s="10"/>
      <c r="K172" s="10"/>
      <c r="L172" s="28"/>
      <c r="M172" s="1"/>
      <c r="N172" s="1"/>
      <c r="O172" s="10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"/>
      <c r="BE172" s="1"/>
      <c r="BF172" s="1"/>
      <c r="BG172" s="1"/>
      <c r="BH172" s="1"/>
      <c r="BI172" s="1"/>
      <c r="BJ172" s="1"/>
      <c r="BK172" s="1"/>
      <c r="BL172" s="1"/>
      <c r="BM172" s="1"/>
    </row>
    <row r="173" spans="1:65" s="19" customFormat="1" x14ac:dyDescent="0.35">
      <c r="A173" s="1"/>
      <c r="B173" s="1"/>
      <c r="C173" s="9"/>
      <c r="D173"/>
      <c r="E173" s="9"/>
      <c r="F173" s="1"/>
      <c r="G173" s="9"/>
      <c r="H173" s="9"/>
      <c r="I173" s="10"/>
      <c r="J173" s="10"/>
      <c r="K173" s="10"/>
      <c r="L173" s="28"/>
      <c r="M173" s="1"/>
      <c r="N173" s="1"/>
      <c r="O173" s="10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"/>
      <c r="BE173" s="1"/>
      <c r="BF173" s="1"/>
      <c r="BG173" s="1"/>
      <c r="BH173" s="1"/>
      <c r="BI173" s="1"/>
      <c r="BJ173" s="1"/>
      <c r="BK173" s="1"/>
      <c r="BL173" s="1"/>
      <c r="BM173" s="1"/>
    </row>
    <row r="174" spans="1:65" s="19" customFormat="1" x14ac:dyDescent="0.35">
      <c r="A174" s="1"/>
      <c r="B174" s="1"/>
      <c r="C174" s="9"/>
      <c r="D174"/>
      <c r="E174" s="9"/>
      <c r="F174" s="1"/>
      <c r="G174" s="9"/>
      <c r="H174" s="9"/>
      <c r="I174" s="10"/>
      <c r="J174" s="10"/>
      <c r="K174" s="10"/>
      <c r="L174" s="28"/>
      <c r="M174" s="1"/>
      <c r="N174" s="1"/>
      <c r="O174" s="10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"/>
      <c r="BE174" s="1"/>
      <c r="BF174" s="1"/>
      <c r="BG174" s="1"/>
      <c r="BH174" s="1"/>
      <c r="BI174" s="1"/>
      <c r="BJ174" s="1"/>
      <c r="BK174" s="1"/>
      <c r="BL174" s="1"/>
      <c r="BM174" s="1"/>
    </row>
    <row r="175" spans="1:65" s="19" customFormat="1" x14ac:dyDescent="0.35">
      <c r="A175" s="1"/>
      <c r="B175" s="1"/>
      <c r="C175" s="9"/>
      <c r="D175"/>
      <c r="E175" s="9"/>
      <c r="F175" s="1"/>
      <c r="G175" s="9"/>
      <c r="H175" s="9"/>
      <c r="I175" s="10"/>
      <c r="J175" s="10"/>
      <c r="K175" s="10"/>
      <c r="L175" s="28"/>
      <c r="M175" s="1"/>
      <c r="N175" s="1"/>
      <c r="O175" s="10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"/>
      <c r="BE175" s="1"/>
      <c r="BF175" s="1"/>
      <c r="BG175" s="1"/>
      <c r="BH175" s="1"/>
      <c r="BI175" s="1"/>
      <c r="BJ175" s="1"/>
      <c r="BK175" s="1"/>
      <c r="BL175" s="1"/>
      <c r="BM175" s="1"/>
    </row>
    <row r="176" spans="1:65" s="19" customFormat="1" x14ac:dyDescent="0.35">
      <c r="A176" s="1"/>
      <c r="B176" s="1"/>
      <c r="C176" s="9"/>
      <c r="D176"/>
      <c r="E176" s="9"/>
      <c r="F176" s="1"/>
      <c r="G176" s="9"/>
      <c r="H176" s="9"/>
      <c r="I176" s="10"/>
      <c r="J176" s="10"/>
      <c r="K176" s="10"/>
      <c r="L176" s="28"/>
      <c r="M176" s="1"/>
      <c r="N176" s="1"/>
      <c r="O176" s="10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"/>
      <c r="BE176" s="1"/>
      <c r="BF176" s="1"/>
      <c r="BG176" s="1"/>
      <c r="BH176" s="1"/>
      <c r="BI176" s="1"/>
      <c r="BJ176" s="1"/>
      <c r="BK176" s="1"/>
      <c r="BL176" s="1"/>
      <c r="BM176" s="1"/>
    </row>
    <row r="177" spans="1:65" s="19" customFormat="1" x14ac:dyDescent="0.35">
      <c r="A177" s="1"/>
      <c r="B177" s="1"/>
      <c r="C177" s="9"/>
      <c r="D177"/>
      <c r="E177" s="9"/>
      <c r="F177" s="1"/>
      <c r="G177" s="9"/>
      <c r="H177" s="9"/>
      <c r="I177" s="10"/>
      <c r="J177" s="10"/>
      <c r="K177" s="10"/>
      <c r="L177" s="28"/>
      <c r="M177" s="1"/>
      <c r="N177" s="1"/>
      <c r="O177" s="10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"/>
      <c r="BE177" s="1"/>
      <c r="BF177" s="1"/>
      <c r="BG177" s="1"/>
      <c r="BH177" s="1"/>
      <c r="BI177" s="1"/>
      <c r="BJ177" s="1"/>
      <c r="BK177" s="1"/>
      <c r="BL177" s="1"/>
      <c r="BM177" s="1"/>
    </row>
    <row r="178" spans="1:65" s="19" customFormat="1" x14ac:dyDescent="0.35">
      <c r="A178" s="1"/>
      <c r="B178" s="1"/>
      <c r="C178" s="9"/>
      <c r="D178"/>
      <c r="E178" s="9"/>
      <c r="F178" s="1"/>
      <c r="G178" s="9"/>
      <c r="H178" s="9"/>
      <c r="I178" s="10"/>
      <c r="J178" s="10"/>
      <c r="K178" s="10"/>
      <c r="L178" s="28"/>
      <c r="M178" s="1"/>
      <c r="N178" s="1"/>
      <c r="O178" s="10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"/>
      <c r="BE178" s="1"/>
      <c r="BF178" s="1"/>
      <c r="BG178" s="1"/>
      <c r="BH178" s="1"/>
      <c r="BI178" s="1"/>
      <c r="BJ178" s="1"/>
      <c r="BK178" s="1"/>
      <c r="BL178" s="1"/>
      <c r="BM178" s="1"/>
    </row>
    <row r="179" spans="1:65" s="19" customFormat="1" x14ac:dyDescent="0.35">
      <c r="A179" s="1"/>
      <c r="B179" s="1"/>
      <c r="C179" s="9"/>
      <c r="D179"/>
      <c r="E179" s="9"/>
      <c r="F179" s="1"/>
      <c r="G179" s="9"/>
      <c r="H179" s="9"/>
      <c r="I179" s="10"/>
      <c r="J179" s="10"/>
      <c r="K179" s="10"/>
      <c r="L179" s="28"/>
      <c r="M179" s="1"/>
      <c r="N179" s="1"/>
      <c r="O179" s="10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"/>
      <c r="BE179" s="1"/>
      <c r="BF179" s="1"/>
      <c r="BG179" s="1"/>
      <c r="BH179" s="1"/>
      <c r="BI179" s="1"/>
      <c r="BJ179" s="1"/>
      <c r="BK179" s="1"/>
      <c r="BL179" s="1"/>
      <c r="BM179" s="1"/>
    </row>
    <row r="180" spans="1:65" s="19" customFormat="1" x14ac:dyDescent="0.35">
      <c r="A180" s="1"/>
      <c r="B180" s="1"/>
      <c r="C180" s="9"/>
      <c r="D180"/>
      <c r="E180" s="9"/>
      <c r="F180" s="1"/>
      <c r="G180" s="9"/>
      <c r="H180" s="9"/>
      <c r="I180" s="10"/>
      <c r="J180" s="10"/>
      <c r="K180" s="10"/>
      <c r="L180" s="28"/>
      <c r="M180" s="1"/>
      <c r="N180" s="1"/>
      <c r="O180" s="10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"/>
      <c r="BE180" s="1"/>
      <c r="BF180" s="1"/>
      <c r="BG180" s="1"/>
      <c r="BH180" s="1"/>
      <c r="BI180" s="1"/>
      <c r="BJ180" s="1"/>
      <c r="BK180" s="1"/>
      <c r="BL180" s="1"/>
      <c r="BM180" s="1"/>
    </row>
    <row r="181" spans="1:65" s="19" customFormat="1" x14ac:dyDescent="0.35">
      <c r="A181" s="1"/>
      <c r="B181" s="1"/>
      <c r="C181" s="9"/>
      <c r="D181"/>
      <c r="E181" s="9"/>
      <c r="F181" s="1"/>
      <c r="G181" s="9"/>
      <c r="H181" s="9"/>
      <c r="I181" s="10"/>
      <c r="J181" s="10"/>
      <c r="K181" s="10"/>
      <c r="L181" s="28"/>
      <c r="M181" s="1"/>
      <c r="N181" s="1"/>
      <c r="O181" s="10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"/>
      <c r="BE181" s="1"/>
      <c r="BF181" s="1"/>
      <c r="BG181" s="1"/>
      <c r="BH181" s="1"/>
      <c r="BI181" s="1"/>
      <c r="BJ181" s="1"/>
      <c r="BK181" s="1"/>
      <c r="BL181" s="1"/>
      <c r="BM181" s="1"/>
    </row>
    <row r="182" spans="1:65" s="19" customFormat="1" x14ac:dyDescent="0.35">
      <c r="A182" s="1"/>
      <c r="B182" s="1"/>
      <c r="C182" s="9"/>
      <c r="D182"/>
      <c r="E182" s="9"/>
      <c r="F182" s="1"/>
      <c r="G182" s="9"/>
      <c r="H182" s="9"/>
      <c r="I182" s="10"/>
      <c r="J182" s="10"/>
      <c r="K182" s="10"/>
      <c r="L182" s="28"/>
      <c r="M182" s="1"/>
      <c r="N182" s="1"/>
      <c r="O182" s="10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"/>
      <c r="BE182" s="1"/>
      <c r="BF182" s="1"/>
      <c r="BG182" s="1"/>
      <c r="BH182" s="1"/>
      <c r="BI182" s="1"/>
      <c r="BJ182" s="1"/>
      <c r="BK182" s="1"/>
      <c r="BL182" s="1"/>
      <c r="BM182" s="1"/>
    </row>
    <row r="183" spans="1:65" s="19" customFormat="1" x14ac:dyDescent="0.35">
      <c r="A183" s="1"/>
      <c r="B183" s="1"/>
      <c r="C183" s="9"/>
      <c r="D183"/>
      <c r="E183" s="9"/>
      <c r="F183" s="1"/>
      <c r="G183" s="9"/>
      <c r="H183" s="9"/>
      <c r="I183" s="10"/>
      <c r="J183" s="10"/>
      <c r="K183" s="10"/>
      <c r="L183" s="28"/>
      <c r="M183" s="1"/>
      <c r="N183" s="1"/>
      <c r="O183" s="10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"/>
      <c r="BE183" s="1"/>
      <c r="BF183" s="1"/>
      <c r="BG183" s="1"/>
      <c r="BH183" s="1"/>
      <c r="BI183" s="1"/>
      <c r="BJ183" s="1"/>
      <c r="BK183" s="1"/>
      <c r="BL183" s="1"/>
      <c r="BM183" s="1"/>
    </row>
    <row r="184" spans="1:65" s="19" customFormat="1" x14ac:dyDescent="0.35">
      <c r="A184" s="1"/>
      <c r="B184" s="1"/>
      <c r="C184" s="9"/>
      <c r="D184"/>
      <c r="E184" s="9"/>
      <c r="F184" s="1"/>
      <c r="G184" s="9"/>
      <c r="H184" s="9"/>
      <c r="I184" s="10"/>
      <c r="J184" s="10"/>
      <c r="K184" s="10"/>
      <c r="L184" s="28"/>
      <c r="M184" s="1"/>
      <c r="N184" s="1"/>
      <c r="O184" s="10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"/>
      <c r="BE184" s="1"/>
      <c r="BF184" s="1"/>
      <c r="BG184" s="1"/>
      <c r="BH184" s="1"/>
      <c r="BI184" s="1"/>
      <c r="BJ184" s="1"/>
      <c r="BK184" s="1"/>
      <c r="BL184" s="1"/>
      <c r="BM184" s="1"/>
    </row>
    <row r="185" spans="1:65" s="19" customFormat="1" x14ac:dyDescent="0.35">
      <c r="A185" s="1"/>
      <c r="B185" s="1"/>
      <c r="C185" s="9"/>
      <c r="D185"/>
      <c r="E185" s="9"/>
      <c r="F185" s="1"/>
      <c r="G185" s="9"/>
      <c r="H185" s="9"/>
      <c r="I185" s="10"/>
      <c r="J185" s="10"/>
      <c r="K185" s="10"/>
      <c r="L185" s="28"/>
      <c r="M185" s="1"/>
      <c r="N185" s="1"/>
      <c r="O185" s="10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"/>
      <c r="BE185" s="1"/>
      <c r="BF185" s="1"/>
      <c r="BG185" s="1"/>
      <c r="BH185" s="1"/>
      <c r="BI185" s="1"/>
      <c r="BJ185" s="1"/>
      <c r="BK185" s="1"/>
      <c r="BL185" s="1"/>
      <c r="BM185" s="1"/>
    </row>
    <row r="186" spans="1:65" s="19" customFormat="1" x14ac:dyDescent="0.35">
      <c r="A186" s="1"/>
      <c r="B186" s="1"/>
      <c r="C186" s="9"/>
      <c r="D186"/>
      <c r="E186" s="9"/>
      <c r="F186" s="1"/>
      <c r="G186" s="9"/>
      <c r="H186" s="9"/>
      <c r="I186" s="10"/>
      <c r="J186" s="10"/>
      <c r="K186" s="10"/>
      <c r="L186" s="28"/>
      <c r="M186" s="1"/>
      <c r="N186" s="1"/>
      <c r="O186" s="10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"/>
      <c r="BE186" s="1"/>
      <c r="BF186" s="1"/>
      <c r="BG186" s="1"/>
      <c r="BH186" s="1"/>
      <c r="BI186" s="1"/>
      <c r="BJ186" s="1"/>
      <c r="BK186" s="1"/>
      <c r="BL186" s="1"/>
      <c r="BM186" s="1"/>
    </row>
    <row r="187" spans="1:65" s="19" customFormat="1" x14ac:dyDescent="0.35">
      <c r="A187" s="1"/>
      <c r="B187" s="1"/>
      <c r="C187" s="9"/>
      <c r="D187"/>
      <c r="E187" s="9"/>
      <c r="F187" s="1"/>
      <c r="G187" s="9"/>
      <c r="H187" s="9"/>
      <c r="I187" s="10"/>
      <c r="J187" s="10"/>
      <c r="K187" s="10"/>
      <c r="L187" s="28"/>
      <c r="M187" s="1"/>
      <c r="N187" s="1"/>
      <c r="O187" s="10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"/>
      <c r="BE187" s="1"/>
      <c r="BF187" s="1"/>
      <c r="BG187" s="1"/>
      <c r="BH187" s="1"/>
      <c r="BI187" s="1"/>
      <c r="BJ187" s="1"/>
      <c r="BK187" s="1"/>
      <c r="BL187" s="1"/>
      <c r="BM187" s="1"/>
    </row>
    <row r="188" spans="1:65" s="19" customFormat="1" x14ac:dyDescent="0.35">
      <c r="A188" s="1"/>
      <c r="B188" s="1"/>
      <c r="C188" s="9"/>
      <c r="D188"/>
      <c r="E188" s="9"/>
      <c r="F188" s="1"/>
      <c r="G188" s="9"/>
      <c r="H188" s="9"/>
      <c r="I188" s="10"/>
      <c r="J188" s="10"/>
      <c r="K188" s="10"/>
      <c r="L188" s="28"/>
      <c r="M188" s="1"/>
      <c r="N188" s="1"/>
      <c r="O188" s="10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"/>
      <c r="BE188" s="1"/>
      <c r="BF188" s="1"/>
      <c r="BG188" s="1"/>
      <c r="BH188" s="1"/>
      <c r="BI188" s="1"/>
      <c r="BJ188" s="1"/>
      <c r="BK188" s="1"/>
      <c r="BL188" s="1"/>
      <c r="BM188" s="1"/>
    </row>
    <row r="189" spans="1:65" s="19" customFormat="1" x14ac:dyDescent="0.35">
      <c r="A189" s="1"/>
      <c r="B189" s="1"/>
      <c r="C189" s="9"/>
      <c r="D189"/>
      <c r="E189" s="9"/>
      <c r="F189" s="1"/>
      <c r="G189" s="9"/>
      <c r="H189" s="9"/>
      <c r="I189" s="10"/>
      <c r="J189" s="10"/>
      <c r="K189" s="10"/>
      <c r="L189" s="28"/>
      <c r="M189" s="1"/>
      <c r="N189" s="1"/>
      <c r="O189" s="10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"/>
      <c r="BE189" s="1"/>
      <c r="BF189" s="1"/>
      <c r="BG189" s="1"/>
      <c r="BH189" s="1"/>
      <c r="BI189" s="1"/>
      <c r="BJ189" s="1"/>
      <c r="BK189" s="1"/>
      <c r="BL189" s="1"/>
      <c r="BM189" s="1"/>
    </row>
    <row r="190" spans="1:65" s="19" customFormat="1" x14ac:dyDescent="0.35">
      <c r="A190" s="1"/>
      <c r="B190" s="1"/>
      <c r="C190" s="9"/>
      <c r="D190"/>
      <c r="E190" s="9"/>
      <c r="F190" s="1"/>
      <c r="G190" s="9"/>
      <c r="H190" s="9"/>
      <c r="I190" s="10"/>
      <c r="J190" s="10"/>
      <c r="K190" s="10"/>
      <c r="L190" s="28"/>
      <c r="M190" s="1"/>
      <c r="N190" s="1"/>
      <c r="O190" s="10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"/>
      <c r="BE190" s="1"/>
      <c r="BF190" s="1"/>
      <c r="BG190" s="1"/>
      <c r="BH190" s="1"/>
      <c r="BI190" s="1"/>
      <c r="BJ190" s="1"/>
      <c r="BK190" s="1"/>
      <c r="BL190" s="1"/>
      <c r="BM190" s="1"/>
    </row>
    <row r="191" spans="1:65" s="19" customFormat="1" x14ac:dyDescent="0.35">
      <c r="A191" s="1"/>
      <c r="B191" s="1"/>
      <c r="C191" s="9"/>
      <c r="D191"/>
      <c r="E191" s="9"/>
      <c r="F191" s="1"/>
      <c r="G191" s="9"/>
      <c r="H191" s="9"/>
      <c r="I191" s="10"/>
      <c r="J191" s="10"/>
      <c r="K191" s="10"/>
      <c r="L191" s="28"/>
      <c r="M191" s="1"/>
      <c r="N191" s="1"/>
      <c r="O191" s="10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"/>
      <c r="BE191" s="1"/>
      <c r="BF191" s="1"/>
      <c r="BG191" s="1"/>
      <c r="BH191" s="1"/>
      <c r="BI191" s="1"/>
      <c r="BJ191" s="1"/>
      <c r="BK191" s="1"/>
      <c r="BL191" s="1"/>
      <c r="BM191" s="1"/>
    </row>
    <row r="192" spans="1:65" s="19" customFormat="1" x14ac:dyDescent="0.35">
      <c r="A192" s="1"/>
      <c r="B192" s="1"/>
      <c r="C192" s="9"/>
      <c r="D192"/>
      <c r="E192" s="9"/>
      <c r="F192" s="1"/>
      <c r="G192" s="9"/>
      <c r="H192" s="9"/>
      <c r="I192" s="10"/>
      <c r="J192" s="10"/>
      <c r="K192" s="10"/>
      <c r="L192" s="28"/>
      <c r="M192" s="1"/>
      <c r="N192" s="1"/>
      <c r="O192" s="10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"/>
      <c r="BE192" s="1"/>
      <c r="BF192" s="1"/>
      <c r="BG192" s="1"/>
      <c r="BH192" s="1"/>
      <c r="BI192" s="1"/>
      <c r="BJ192" s="1"/>
      <c r="BK192" s="1"/>
      <c r="BL192" s="1"/>
      <c r="BM192" s="1"/>
    </row>
    <row r="193" spans="1:65" s="19" customFormat="1" x14ac:dyDescent="0.35">
      <c r="A193" s="1"/>
      <c r="B193" s="1"/>
      <c r="C193" s="9"/>
      <c r="D193"/>
      <c r="E193" s="9"/>
      <c r="F193" s="1"/>
      <c r="G193" s="9"/>
      <c r="H193" s="9"/>
      <c r="I193" s="10"/>
      <c r="J193" s="10"/>
      <c r="K193" s="10"/>
      <c r="L193" s="28"/>
      <c r="M193" s="1"/>
      <c r="N193" s="1"/>
      <c r="O193" s="10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"/>
      <c r="BE193" s="1"/>
      <c r="BF193" s="1"/>
      <c r="BG193" s="1"/>
      <c r="BH193" s="1"/>
      <c r="BI193" s="1"/>
      <c r="BJ193" s="1"/>
      <c r="BK193" s="1"/>
      <c r="BL193" s="1"/>
      <c r="BM193" s="1"/>
    </row>
    <row r="194" spans="1:65" s="19" customFormat="1" x14ac:dyDescent="0.35">
      <c r="A194" s="1"/>
      <c r="B194" s="1"/>
      <c r="C194" s="9"/>
      <c r="D194"/>
      <c r="E194" s="9"/>
      <c r="F194" s="1"/>
      <c r="G194" s="9"/>
      <c r="H194" s="9"/>
      <c r="I194" s="10"/>
      <c r="J194" s="10"/>
      <c r="K194" s="10"/>
      <c r="L194" s="28"/>
      <c r="M194" s="1"/>
      <c r="N194" s="1"/>
      <c r="O194" s="10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"/>
      <c r="BE194" s="1"/>
      <c r="BF194" s="1"/>
      <c r="BG194" s="1"/>
      <c r="BH194" s="1"/>
      <c r="BI194" s="1"/>
      <c r="BJ194" s="1"/>
      <c r="BK194" s="1"/>
      <c r="BL194" s="1"/>
      <c r="BM194" s="1"/>
    </row>
    <row r="195" spans="1:65" s="19" customFormat="1" x14ac:dyDescent="0.35">
      <c r="A195" s="1"/>
      <c r="B195" s="1"/>
      <c r="C195" s="9"/>
      <c r="D195"/>
      <c r="E195" s="9"/>
      <c r="F195" s="1"/>
      <c r="G195" s="9"/>
      <c r="H195" s="9"/>
      <c r="I195" s="10"/>
      <c r="J195" s="10"/>
      <c r="K195" s="10"/>
      <c r="L195" s="28"/>
      <c r="M195" s="1"/>
      <c r="N195" s="1"/>
      <c r="O195" s="10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"/>
      <c r="BE195" s="1"/>
      <c r="BF195" s="1"/>
      <c r="BG195" s="1"/>
      <c r="BH195" s="1"/>
      <c r="BI195" s="1"/>
      <c r="BJ195" s="1"/>
      <c r="BK195" s="1"/>
      <c r="BL195" s="1"/>
      <c r="BM195" s="1"/>
    </row>
    <row r="196" spans="1:65" s="19" customFormat="1" x14ac:dyDescent="0.35">
      <c r="A196" s="1"/>
      <c r="B196" s="1"/>
      <c r="C196" s="9"/>
      <c r="D196"/>
      <c r="E196" s="9"/>
      <c r="F196" s="1"/>
      <c r="G196" s="9"/>
      <c r="H196" s="9"/>
      <c r="I196" s="10"/>
      <c r="J196" s="10"/>
      <c r="K196" s="10"/>
      <c r="L196" s="28"/>
      <c r="M196" s="1"/>
      <c r="N196" s="1"/>
      <c r="O196" s="10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"/>
      <c r="BE196" s="1"/>
      <c r="BF196" s="1"/>
      <c r="BG196" s="1"/>
      <c r="BH196" s="1"/>
      <c r="BI196" s="1"/>
      <c r="BJ196" s="1"/>
      <c r="BK196" s="1"/>
      <c r="BL196" s="1"/>
      <c r="BM196" s="1"/>
    </row>
    <row r="197" spans="1:65" s="19" customFormat="1" x14ac:dyDescent="0.35">
      <c r="A197" s="1"/>
      <c r="B197" s="1"/>
      <c r="C197" s="9"/>
      <c r="D197"/>
      <c r="E197" s="9"/>
      <c r="F197" s="1"/>
      <c r="G197" s="9"/>
      <c r="H197" s="9"/>
      <c r="I197" s="10"/>
      <c r="J197" s="10"/>
      <c r="K197" s="10"/>
      <c r="L197" s="28"/>
      <c r="M197" s="1"/>
      <c r="N197" s="1"/>
      <c r="O197" s="10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"/>
      <c r="BE197" s="1"/>
      <c r="BF197" s="1"/>
      <c r="BG197" s="1"/>
      <c r="BH197" s="1"/>
      <c r="BI197" s="1"/>
      <c r="BJ197" s="1"/>
      <c r="BK197" s="1"/>
      <c r="BL197" s="1"/>
      <c r="BM197" s="1"/>
    </row>
    <row r="198" spans="1:65" s="19" customFormat="1" x14ac:dyDescent="0.35">
      <c r="A198" s="1"/>
      <c r="B198" s="1"/>
      <c r="C198" s="9"/>
      <c r="D198"/>
      <c r="E198" s="9"/>
      <c r="F198" s="1"/>
      <c r="G198" s="9"/>
      <c r="H198" s="9"/>
      <c r="I198" s="10"/>
      <c r="J198" s="10"/>
      <c r="K198" s="10"/>
      <c r="L198" s="28"/>
      <c r="M198" s="1"/>
      <c r="N198" s="1"/>
      <c r="O198" s="10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"/>
      <c r="BE198" s="1"/>
      <c r="BF198" s="1"/>
      <c r="BG198" s="1"/>
      <c r="BH198" s="1"/>
      <c r="BI198" s="1"/>
      <c r="BJ198" s="1"/>
      <c r="BK198" s="1"/>
      <c r="BL198" s="1"/>
      <c r="BM198" s="1"/>
    </row>
    <row r="221" spans="254:266" s="1" customFormat="1" ht="10.5" x14ac:dyDescent="0.35">
      <c r="IT221" s="1">
        <v>1</v>
      </c>
      <c r="IU221" s="1">
        <v>2</v>
      </c>
      <c r="IV221" s="1">
        <v>3</v>
      </c>
      <c r="IW221" s="1">
        <v>4</v>
      </c>
      <c r="IX221" s="1">
        <v>5</v>
      </c>
      <c r="IY221" s="1">
        <v>6</v>
      </c>
      <c r="IZ221" s="1">
        <v>7</v>
      </c>
      <c r="JA221" s="1">
        <v>8</v>
      </c>
      <c r="JB221" s="1">
        <v>9</v>
      </c>
      <c r="JC221" s="1">
        <v>10</v>
      </c>
      <c r="JD221" s="1">
        <v>11</v>
      </c>
    </row>
    <row r="222" spans="254:266" s="1" customFormat="1" ht="43.5" x14ac:dyDescent="0.35">
      <c r="IT222" s="12" t="s">
        <v>14</v>
      </c>
      <c r="IU222" s="13" t="s">
        <v>8</v>
      </c>
      <c r="IV222" s="13" t="s">
        <v>4</v>
      </c>
      <c r="IW222" s="13" t="s">
        <v>5</v>
      </c>
      <c r="IX222" s="13" t="s">
        <v>6</v>
      </c>
      <c r="IY222" s="13" t="s">
        <v>15</v>
      </c>
      <c r="IZ222" s="13" t="s">
        <v>7</v>
      </c>
      <c r="JA222" s="12" t="s">
        <v>16</v>
      </c>
      <c r="JB222" s="12" t="s">
        <v>17</v>
      </c>
      <c r="JC222" s="12" t="s">
        <v>18</v>
      </c>
      <c r="JD222" s="12" t="s">
        <v>19</v>
      </c>
      <c r="JF222" s="1" t="s">
        <v>499</v>
      </c>
    </row>
    <row r="223" spans="254:266" s="1" customFormat="1" x14ac:dyDescent="0.35">
      <c r="IT223" s="14">
        <v>1</v>
      </c>
      <c r="IU223" t="s">
        <v>20</v>
      </c>
      <c r="IV223" t="s">
        <v>377</v>
      </c>
      <c r="IW223" t="s">
        <v>21</v>
      </c>
      <c r="IX223" t="s">
        <v>22</v>
      </c>
      <c r="IY223" t="s">
        <v>23</v>
      </c>
      <c r="IZ223" t="s">
        <v>24</v>
      </c>
      <c r="JA223" s="14">
        <v>5</v>
      </c>
      <c r="JB223" s="14">
        <v>7</v>
      </c>
      <c r="JC223" s="14">
        <v>7</v>
      </c>
      <c r="JD223" s="14">
        <v>8</v>
      </c>
      <c r="JF223" s="1" t="s">
        <v>23</v>
      </c>
    </row>
    <row r="224" spans="254:266" s="1" customFormat="1" x14ac:dyDescent="0.35">
      <c r="IT224" s="14">
        <v>2</v>
      </c>
      <c r="IU224" t="s">
        <v>25</v>
      </c>
      <c r="IV224" t="s">
        <v>377</v>
      </c>
      <c r="IW224" t="s">
        <v>21</v>
      </c>
      <c r="IX224" t="s">
        <v>22</v>
      </c>
      <c r="IY224" t="s">
        <v>23</v>
      </c>
      <c r="IZ224" t="s">
        <v>24</v>
      </c>
      <c r="JA224" s="14">
        <v>0</v>
      </c>
      <c r="JB224" s="14">
        <v>0</v>
      </c>
      <c r="JC224" s="14">
        <v>2</v>
      </c>
      <c r="JD224" s="14">
        <v>1</v>
      </c>
      <c r="JF224" s="1" t="s">
        <v>498</v>
      </c>
    </row>
    <row r="225" spans="254:266" s="1" customFormat="1" x14ac:dyDescent="0.35">
      <c r="IT225" s="14">
        <v>3</v>
      </c>
      <c r="IU225" t="s">
        <v>450</v>
      </c>
      <c r="IV225" t="s">
        <v>378</v>
      </c>
      <c r="IW225" t="s">
        <v>21</v>
      </c>
      <c r="IX225" t="s">
        <v>22</v>
      </c>
      <c r="IY225" t="s">
        <v>23</v>
      </c>
      <c r="IZ225" t="s">
        <v>24</v>
      </c>
      <c r="JA225" s="14">
        <v>4</v>
      </c>
      <c r="JB225" s="14">
        <v>4</v>
      </c>
      <c r="JC225" s="14">
        <v>4</v>
      </c>
      <c r="JD225" s="14">
        <v>4</v>
      </c>
      <c r="JF225" s="1" t="s">
        <v>500</v>
      </c>
    </row>
    <row r="226" spans="254:266" s="1" customFormat="1" x14ac:dyDescent="0.35">
      <c r="IT226" s="14">
        <v>4</v>
      </c>
      <c r="IU226" t="s">
        <v>26</v>
      </c>
      <c r="IV226" t="s">
        <v>378</v>
      </c>
      <c r="IW226" t="s">
        <v>21</v>
      </c>
      <c r="IX226" t="s">
        <v>22</v>
      </c>
      <c r="IY226" t="s">
        <v>23</v>
      </c>
      <c r="IZ226" t="s">
        <v>24</v>
      </c>
      <c r="JA226" s="14">
        <v>4</v>
      </c>
      <c r="JB226" s="14">
        <v>4</v>
      </c>
      <c r="JC226" s="14">
        <v>4</v>
      </c>
      <c r="JD226" s="14">
        <v>4</v>
      </c>
      <c r="JF226" s="1" t="s">
        <v>501</v>
      </c>
    </row>
    <row r="227" spans="254:266" s="1" customFormat="1" x14ac:dyDescent="0.35">
      <c r="IT227" s="14">
        <v>5</v>
      </c>
      <c r="IU227" t="s">
        <v>28</v>
      </c>
      <c r="IV227" t="s">
        <v>378</v>
      </c>
      <c r="IW227" t="s">
        <v>21</v>
      </c>
      <c r="IX227" t="s">
        <v>22</v>
      </c>
      <c r="IY227" t="s">
        <v>23</v>
      </c>
      <c r="IZ227" t="s">
        <v>29</v>
      </c>
      <c r="JA227" s="14">
        <v>0</v>
      </c>
      <c r="JB227" s="14">
        <v>2</v>
      </c>
      <c r="JC227" s="14">
        <v>1</v>
      </c>
      <c r="JD227" s="14">
        <v>0</v>
      </c>
      <c r="JF227" s="1" t="s">
        <v>502</v>
      </c>
    </row>
    <row r="228" spans="254:266" s="1" customFormat="1" x14ac:dyDescent="0.35">
      <c r="IT228" s="14">
        <v>6</v>
      </c>
      <c r="IU228" t="s">
        <v>31</v>
      </c>
      <c r="IV228" t="s">
        <v>378</v>
      </c>
      <c r="IW228" t="s">
        <v>21</v>
      </c>
      <c r="IX228" t="s">
        <v>22</v>
      </c>
      <c r="IY228" t="s">
        <v>23</v>
      </c>
      <c r="IZ228" t="s">
        <v>29</v>
      </c>
      <c r="JA228" s="14">
        <v>4</v>
      </c>
      <c r="JB228" s="14">
        <v>4</v>
      </c>
      <c r="JC228" s="14">
        <v>4</v>
      </c>
      <c r="JD228" s="14">
        <v>4</v>
      </c>
      <c r="JF228" s="1" t="s">
        <v>503</v>
      </c>
    </row>
    <row r="229" spans="254:266" s="1" customFormat="1" x14ac:dyDescent="0.35">
      <c r="IT229" s="14">
        <v>7</v>
      </c>
      <c r="IU229" t="s">
        <v>33</v>
      </c>
      <c r="IV229" t="s">
        <v>378</v>
      </c>
      <c r="IW229" t="s">
        <v>21</v>
      </c>
      <c r="IX229" t="s">
        <v>22</v>
      </c>
      <c r="IY229" t="s">
        <v>23</v>
      </c>
      <c r="IZ229" t="s">
        <v>29</v>
      </c>
      <c r="JA229" s="14">
        <v>4</v>
      </c>
      <c r="JB229" s="14">
        <v>4</v>
      </c>
      <c r="JC229" s="14">
        <v>4</v>
      </c>
      <c r="JD229" s="14">
        <v>4</v>
      </c>
      <c r="JF229" s="1" t="s">
        <v>504</v>
      </c>
    </row>
    <row r="230" spans="254:266" s="1" customFormat="1" x14ac:dyDescent="0.35">
      <c r="IT230" s="14">
        <v>8</v>
      </c>
      <c r="IU230" t="s">
        <v>35</v>
      </c>
      <c r="IV230" t="s">
        <v>378</v>
      </c>
      <c r="IW230" t="s">
        <v>21</v>
      </c>
      <c r="IX230" t="s">
        <v>22</v>
      </c>
      <c r="IY230" t="s">
        <v>23</v>
      </c>
      <c r="IZ230" t="s">
        <v>29</v>
      </c>
      <c r="JA230" s="14">
        <v>1</v>
      </c>
      <c r="JB230" s="14">
        <v>1</v>
      </c>
      <c r="JC230" s="14">
        <v>1</v>
      </c>
      <c r="JD230" s="14">
        <v>2</v>
      </c>
      <c r="JF230" s="1" t="s">
        <v>505</v>
      </c>
    </row>
    <row r="231" spans="254:266" s="1" customFormat="1" x14ac:dyDescent="0.35">
      <c r="IT231" s="14">
        <v>9</v>
      </c>
      <c r="IU231" t="s">
        <v>37</v>
      </c>
      <c r="IV231" t="s">
        <v>378</v>
      </c>
      <c r="IW231" t="s">
        <v>21</v>
      </c>
      <c r="IX231" t="s">
        <v>22</v>
      </c>
      <c r="IY231" t="s">
        <v>23</v>
      </c>
      <c r="IZ231" t="s">
        <v>29</v>
      </c>
      <c r="JA231" s="14">
        <v>8</v>
      </c>
      <c r="JB231" s="14">
        <v>4</v>
      </c>
      <c r="JC231" s="14">
        <v>5</v>
      </c>
      <c r="JD231" s="14">
        <v>5</v>
      </c>
      <c r="JF231" s="1" t="s">
        <v>506</v>
      </c>
    </row>
    <row r="232" spans="254:266" s="1" customFormat="1" x14ac:dyDescent="0.35">
      <c r="IT232" s="14">
        <v>10</v>
      </c>
      <c r="IU232" t="s">
        <v>39</v>
      </c>
      <c r="IV232" t="s">
        <v>378</v>
      </c>
      <c r="IW232" t="s">
        <v>21</v>
      </c>
      <c r="IX232" t="s">
        <v>22</v>
      </c>
      <c r="IY232" t="s">
        <v>23</v>
      </c>
      <c r="IZ232" t="s">
        <v>29</v>
      </c>
      <c r="JA232" s="14">
        <v>1</v>
      </c>
      <c r="JB232" s="14">
        <v>1</v>
      </c>
      <c r="JC232" s="14">
        <v>1</v>
      </c>
      <c r="JD232" s="14">
        <v>1</v>
      </c>
      <c r="JF232" s="1" t="s">
        <v>507</v>
      </c>
    </row>
    <row r="233" spans="254:266" s="1" customFormat="1" x14ac:dyDescent="0.35">
      <c r="IT233" s="14">
        <v>11</v>
      </c>
      <c r="IU233" t="s">
        <v>41</v>
      </c>
      <c r="IV233" t="s">
        <v>378</v>
      </c>
      <c r="IW233" t="s">
        <v>21</v>
      </c>
      <c r="IX233" t="s">
        <v>22</v>
      </c>
      <c r="IY233" t="s">
        <v>23</v>
      </c>
      <c r="IZ233" t="s">
        <v>29</v>
      </c>
      <c r="JA233" s="14">
        <v>4</v>
      </c>
      <c r="JB233" s="14">
        <v>1</v>
      </c>
      <c r="JC233" s="14">
        <v>1</v>
      </c>
      <c r="JD233" s="14">
        <v>1</v>
      </c>
      <c r="JF233" s="1" t="s">
        <v>508</v>
      </c>
    </row>
    <row r="234" spans="254:266" s="1" customFormat="1" x14ac:dyDescent="0.35">
      <c r="IT234" s="14">
        <v>12</v>
      </c>
      <c r="IU234" t="s">
        <v>43</v>
      </c>
      <c r="IV234" t="s">
        <v>378</v>
      </c>
      <c r="IW234" t="s">
        <v>21</v>
      </c>
      <c r="IX234" t="s">
        <v>22</v>
      </c>
      <c r="IY234" t="s">
        <v>23</v>
      </c>
      <c r="IZ234" t="s">
        <v>29</v>
      </c>
      <c r="JA234" s="14">
        <v>0</v>
      </c>
      <c r="JB234" s="14">
        <v>20</v>
      </c>
      <c r="JC234" s="14">
        <v>20</v>
      </c>
      <c r="JD234" s="14">
        <v>30</v>
      </c>
      <c r="JF234" s="1" t="s">
        <v>509</v>
      </c>
    </row>
    <row r="235" spans="254:266" s="1" customFormat="1" x14ac:dyDescent="0.35">
      <c r="IT235" s="14">
        <v>13</v>
      </c>
      <c r="IU235" t="s">
        <v>45</v>
      </c>
      <c r="IV235" t="s">
        <v>378</v>
      </c>
      <c r="IW235" t="s">
        <v>21</v>
      </c>
      <c r="IX235" t="s">
        <v>22</v>
      </c>
      <c r="IY235" t="s">
        <v>23</v>
      </c>
      <c r="IZ235" t="s">
        <v>29</v>
      </c>
      <c r="JA235" s="14">
        <v>0</v>
      </c>
      <c r="JB235" s="14">
        <v>30</v>
      </c>
      <c r="JC235" s="14">
        <v>30</v>
      </c>
      <c r="JD235" s="14">
        <v>54</v>
      </c>
      <c r="JF235" s="1" t="s">
        <v>510</v>
      </c>
    </row>
    <row r="236" spans="254:266" s="1" customFormat="1" x14ac:dyDescent="0.35">
      <c r="IT236" s="14">
        <v>14</v>
      </c>
      <c r="IU236" t="s">
        <v>47</v>
      </c>
      <c r="IV236" t="s">
        <v>378</v>
      </c>
      <c r="IW236" t="s">
        <v>21</v>
      </c>
      <c r="IX236" t="s">
        <v>22</v>
      </c>
      <c r="IY236" t="s">
        <v>23</v>
      </c>
      <c r="IZ236" t="s">
        <v>48</v>
      </c>
      <c r="JA236" s="14">
        <v>4200</v>
      </c>
      <c r="JB236" s="14">
        <v>4200</v>
      </c>
      <c r="JC236" s="14">
        <v>4200</v>
      </c>
      <c r="JD236" s="14">
        <v>4200</v>
      </c>
      <c r="JF236" s="1" t="s">
        <v>511</v>
      </c>
    </row>
    <row r="237" spans="254:266" s="1" customFormat="1" x14ac:dyDescent="0.35">
      <c r="IT237" s="14">
        <v>15</v>
      </c>
      <c r="IU237" t="s">
        <v>50</v>
      </c>
      <c r="IV237" t="s">
        <v>378</v>
      </c>
      <c r="IW237" t="s">
        <v>21</v>
      </c>
      <c r="IX237" t="s">
        <v>22</v>
      </c>
      <c r="IY237" t="s">
        <v>23</v>
      </c>
      <c r="IZ237" t="s">
        <v>48</v>
      </c>
      <c r="JA237" s="14">
        <v>0</v>
      </c>
      <c r="JB237" s="14">
        <v>5</v>
      </c>
      <c r="JC237" s="14">
        <v>5</v>
      </c>
      <c r="JD237" s="14">
        <v>10</v>
      </c>
      <c r="JF237" s="1" t="s">
        <v>512</v>
      </c>
    </row>
    <row r="238" spans="254:266" s="1" customFormat="1" x14ac:dyDescent="0.35">
      <c r="IT238" s="14">
        <v>16</v>
      </c>
      <c r="IU238" t="s">
        <v>52</v>
      </c>
      <c r="IV238" t="s">
        <v>378</v>
      </c>
      <c r="IW238" t="s">
        <v>21</v>
      </c>
      <c r="IX238" t="s">
        <v>22</v>
      </c>
      <c r="IY238" t="s">
        <v>23</v>
      </c>
      <c r="IZ238" t="s">
        <v>48</v>
      </c>
      <c r="JA238" s="14">
        <v>0</v>
      </c>
      <c r="JB238" s="14">
        <v>1</v>
      </c>
      <c r="JC238" s="14">
        <v>1</v>
      </c>
      <c r="JD238" s="14">
        <v>2</v>
      </c>
      <c r="JF238" s="1" t="s">
        <v>513</v>
      </c>
    </row>
    <row r="239" spans="254:266" s="1" customFormat="1" x14ac:dyDescent="0.35">
      <c r="IT239" s="14">
        <v>17</v>
      </c>
      <c r="IU239" t="s">
        <v>54</v>
      </c>
      <c r="IV239" t="s">
        <v>378</v>
      </c>
      <c r="IW239" t="s">
        <v>21</v>
      </c>
      <c r="IX239" t="s">
        <v>22</v>
      </c>
      <c r="IY239" t="s">
        <v>23</v>
      </c>
      <c r="IZ239" t="s">
        <v>48</v>
      </c>
      <c r="JA239" s="14">
        <v>0</v>
      </c>
      <c r="JB239" s="14">
        <v>1</v>
      </c>
      <c r="JC239" s="14">
        <v>1</v>
      </c>
      <c r="JD239" s="14">
        <v>2</v>
      </c>
      <c r="JF239" s="1" t="s">
        <v>514</v>
      </c>
    </row>
    <row r="240" spans="254:266" s="1" customFormat="1" x14ac:dyDescent="0.35">
      <c r="IT240" s="14">
        <v>18</v>
      </c>
      <c r="IU240" t="s">
        <v>56</v>
      </c>
      <c r="IV240" t="s">
        <v>379</v>
      </c>
      <c r="IW240" t="s">
        <v>21</v>
      </c>
      <c r="IX240" t="s">
        <v>57</v>
      </c>
      <c r="IY240" t="s">
        <v>27</v>
      </c>
      <c r="IZ240" t="s">
        <v>58</v>
      </c>
      <c r="JA240" s="14">
        <v>1</v>
      </c>
      <c r="JB240" s="14">
        <v>1</v>
      </c>
      <c r="JC240" s="14">
        <v>1</v>
      </c>
      <c r="JD240" s="14">
        <v>1</v>
      </c>
      <c r="JF240" s="1" t="s">
        <v>515</v>
      </c>
    </row>
    <row r="241" spans="254:266" s="1" customFormat="1" x14ac:dyDescent="0.35">
      <c r="IT241" s="14">
        <v>19</v>
      </c>
      <c r="IU241" t="s">
        <v>60</v>
      </c>
      <c r="IV241" t="s">
        <v>379</v>
      </c>
      <c r="IW241" t="s">
        <v>21</v>
      </c>
      <c r="IX241" t="s">
        <v>57</v>
      </c>
      <c r="IY241" t="s">
        <v>27</v>
      </c>
      <c r="IZ241" t="s">
        <v>58</v>
      </c>
      <c r="JA241" s="14">
        <v>3</v>
      </c>
      <c r="JB241" s="14">
        <v>11</v>
      </c>
      <c r="JC241" s="14">
        <v>20</v>
      </c>
      <c r="JD241" s="14">
        <v>20</v>
      </c>
      <c r="JF241" s="1" t="s">
        <v>516</v>
      </c>
    </row>
    <row r="242" spans="254:266" s="1" customFormat="1" x14ac:dyDescent="0.35">
      <c r="IT242" s="14">
        <v>20</v>
      </c>
      <c r="IU242" t="s">
        <v>62</v>
      </c>
      <c r="IV242" t="s">
        <v>379</v>
      </c>
      <c r="IW242" t="s">
        <v>21</v>
      </c>
      <c r="IX242" t="s">
        <v>57</v>
      </c>
      <c r="IY242" t="s">
        <v>27</v>
      </c>
      <c r="IZ242" t="s">
        <v>58</v>
      </c>
      <c r="JA242" s="14">
        <v>1</v>
      </c>
      <c r="JB242" s="14">
        <v>1</v>
      </c>
      <c r="JC242" s="14">
        <v>1</v>
      </c>
      <c r="JD242" s="14">
        <v>1</v>
      </c>
      <c r="JF242" s="1" t="s">
        <v>517</v>
      </c>
    </row>
    <row r="243" spans="254:266" s="1" customFormat="1" x14ac:dyDescent="0.35">
      <c r="IT243" s="14">
        <v>21</v>
      </c>
      <c r="IU243" t="s">
        <v>63</v>
      </c>
      <c r="IV243" t="s">
        <v>379</v>
      </c>
      <c r="IW243" t="s">
        <v>21</v>
      </c>
      <c r="IX243" t="s">
        <v>57</v>
      </c>
      <c r="IY243" t="s">
        <v>27</v>
      </c>
      <c r="IZ243" t="s">
        <v>58</v>
      </c>
      <c r="JA243" s="14">
        <v>1</v>
      </c>
      <c r="JB243" s="14">
        <v>1</v>
      </c>
      <c r="JC243" s="14">
        <v>1</v>
      </c>
      <c r="JD243" s="14">
        <v>1</v>
      </c>
      <c r="JF243" s="1" t="s">
        <v>518</v>
      </c>
    </row>
    <row r="244" spans="254:266" s="1" customFormat="1" x14ac:dyDescent="0.35">
      <c r="IT244" s="14">
        <v>22</v>
      </c>
      <c r="IU244" t="s">
        <v>64</v>
      </c>
      <c r="IV244" t="s">
        <v>379</v>
      </c>
      <c r="IW244" t="s">
        <v>21</v>
      </c>
      <c r="IX244" t="s">
        <v>57</v>
      </c>
      <c r="IY244" t="s">
        <v>27</v>
      </c>
      <c r="IZ244" t="s">
        <v>58</v>
      </c>
      <c r="JA244" s="14">
        <v>1</v>
      </c>
      <c r="JB244" s="14">
        <v>1</v>
      </c>
      <c r="JC244" s="14">
        <v>1</v>
      </c>
      <c r="JD244" s="14">
        <v>1</v>
      </c>
      <c r="JF244" s="1" t="s">
        <v>519</v>
      </c>
    </row>
    <row r="245" spans="254:266" s="1" customFormat="1" x14ac:dyDescent="0.35">
      <c r="IT245" s="14">
        <v>23</v>
      </c>
      <c r="IU245" t="s">
        <v>65</v>
      </c>
      <c r="IV245" t="s">
        <v>379</v>
      </c>
      <c r="IW245" t="s">
        <v>21</v>
      </c>
      <c r="IX245" t="s">
        <v>57</v>
      </c>
      <c r="IY245" t="s">
        <v>27</v>
      </c>
      <c r="IZ245" t="s">
        <v>58</v>
      </c>
      <c r="JA245" s="14">
        <v>1</v>
      </c>
      <c r="JB245" s="14">
        <v>1</v>
      </c>
      <c r="JC245" s="14">
        <v>1</v>
      </c>
      <c r="JD245" s="14">
        <v>1</v>
      </c>
    </row>
    <row r="246" spans="254:266" s="1" customFormat="1" x14ac:dyDescent="0.35">
      <c r="IT246" s="14">
        <v>24</v>
      </c>
      <c r="IU246" t="s">
        <v>66</v>
      </c>
      <c r="IV246" t="s">
        <v>379</v>
      </c>
      <c r="IW246" t="s">
        <v>21</v>
      </c>
      <c r="IX246" t="s">
        <v>57</v>
      </c>
      <c r="IY246" t="s">
        <v>27</v>
      </c>
      <c r="IZ246" t="s">
        <v>58</v>
      </c>
      <c r="JA246" s="14">
        <v>2</v>
      </c>
      <c r="JB246" s="14">
        <v>3</v>
      </c>
      <c r="JC246" s="14">
        <v>5</v>
      </c>
      <c r="JD246" s="14">
        <v>5</v>
      </c>
    </row>
    <row r="247" spans="254:266" s="1" customFormat="1" x14ac:dyDescent="0.35">
      <c r="IT247" s="14">
        <v>25</v>
      </c>
      <c r="IU247" t="s">
        <v>67</v>
      </c>
      <c r="IV247" t="s">
        <v>379</v>
      </c>
      <c r="IW247" t="s">
        <v>21</v>
      </c>
      <c r="IX247" t="s">
        <v>57</v>
      </c>
      <c r="IY247" t="s">
        <v>27</v>
      </c>
      <c r="IZ247" t="s">
        <v>58</v>
      </c>
      <c r="JA247" s="14">
        <v>1</v>
      </c>
      <c r="JB247" s="14">
        <v>1</v>
      </c>
      <c r="JC247" s="14">
        <v>1</v>
      </c>
      <c r="JD247" s="14">
        <v>1</v>
      </c>
    </row>
    <row r="248" spans="254:266" s="1" customFormat="1" x14ac:dyDescent="0.35">
      <c r="IT248" s="14">
        <v>26</v>
      </c>
      <c r="IU248" t="s">
        <v>68</v>
      </c>
      <c r="IV248" t="s">
        <v>379</v>
      </c>
      <c r="IW248" t="s">
        <v>21</v>
      </c>
      <c r="IX248" t="s">
        <v>57</v>
      </c>
      <c r="IY248" t="s">
        <v>27</v>
      </c>
      <c r="IZ248" t="s">
        <v>58</v>
      </c>
      <c r="JA248" s="14">
        <v>1</v>
      </c>
      <c r="JB248" s="14">
        <v>1</v>
      </c>
      <c r="JC248" s="14">
        <v>1</v>
      </c>
      <c r="JD248" s="14">
        <v>1</v>
      </c>
    </row>
    <row r="249" spans="254:266" s="1" customFormat="1" x14ac:dyDescent="0.35">
      <c r="IT249" s="14">
        <v>27</v>
      </c>
      <c r="IU249" t="s">
        <v>69</v>
      </c>
      <c r="IV249" t="s">
        <v>379</v>
      </c>
      <c r="IW249" t="s">
        <v>21</v>
      </c>
      <c r="IX249" t="s">
        <v>57</v>
      </c>
      <c r="IY249" t="s">
        <v>27</v>
      </c>
      <c r="IZ249" t="s">
        <v>58</v>
      </c>
      <c r="JA249" s="14">
        <v>1</v>
      </c>
      <c r="JB249" s="14">
        <v>1</v>
      </c>
      <c r="JC249" s="14">
        <v>1</v>
      </c>
      <c r="JD249" s="14">
        <v>1</v>
      </c>
    </row>
    <row r="250" spans="254:266" s="1" customFormat="1" x14ac:dyDescent="0.35">
      <c r="IT250" s="14">
        <v>28</v>
      </c>
      <c r="IU250" t="s">
        <v>70</v>
      </c>
      <c r="IV250" t="s">
        <v>379</v>
      </c>
      <c r="IW250" t="s">
        <v>21</v>
      </c>
      <c r="IX250" t="s">
        <v>57</v>
      </c>
      <c r="IY250" t="s">
        <v>27</v>
      </c>
      <c r="IZ250" t="s">
        <v>58</v>
      </c>
      <c r="JA250" s="14">
        <v>1</v>
      </c>
      <c r="JB250" s="14">
        <v>1</v>
      </c>
      <c r="JC250" s="14">
        <v>1</v>
      </c>
      <c r="JD250" s="14">
        <v>1</v>
      </c>
    </row>
    <row r="251" spans="254:266" s="1" customFormat="1" x14ac:dyDescent="0.35">
      <c r="IT251" s="14">
        <v>29</v>
      </c>
      <c r="IU251" t="s">
        <v>71</v>
      </c>
      <c r="IV251" t="s">
        <v>379</v>
      </c>
      <c r="IW251" t="s">
        <v>21</v>
      </c>
      <c r="IX251" t="s">
        <v>57</v>
      </c>
      <c r="IY251" t="s">
        <v>27</v>
      </c>
      <c r="IZ251" t="s">
        <v>58</v>
      </c>
      <c r="JA251" s="14">
        <v>1</v>
      </c>
      <c r="JB251" s="14">
        <v>1</v>
      </c>
      <c r="JC251" s="14">
        <v>1</v>
      </c>
      <c r="JD251" s="14">
        <v>1</v>
      </c>
    </row>
    <row r="252" spans="254:266" s="1" customFormat="1" x14ac:dyDescent="0.35">
      <c r="IT252" s="14">
        <v>30</v>
      </c>
      <c r="IU252" t="s">
        <v>72</v>
      </c>
      <c r="IV252" t="s">
        <v>379</v>
      </c>
      <c r="IW252" t="s">
        <v>21</v>
      </c>
      <c r="IX252" t="s">
        <v>57</v>
      </c>
      <c r="IY252" t="s">
        <v>27</v>
      </c>
      <c r="IZ252" t="s">
        <v>58</v>
      </c>
      <c r="JA252" s="14">
        <v>0.01</v>
      </c>
      <c r="JB252" s="14">
        <v>0.04</v>
      </c>
      <c r="JC252" s="14">
        <v>0.05</v>
      </c>
      <c r="JD252" s="14">
        <v>0.05</v>
      </c>
    </row>
    <row r="253" spans="254:266" s="1" customFormat="1" x14ac:dyDescent="0.35">
      <c r="IT253" s="14">
        <v>31</v>
      </c>
      <c r="IU253" t="s">
        <v>73</v>
      </c>
      <c r="IV253" t="s">
        <v>379</v>
      </c>
      <c r="IW253" t="s">
        <v>21</v>
      </c>
      <c r="IX253" t="s">
        <v>57</v>
      </c>
      <c r="IY253" t="s">
        <v>27</v>
      </c>
      <c r="IZ253" t="s">
        <v>58</v>
      </c>
      <c r="JA253" s="14">
        <v>10</v>
      </c>
      <c r="JB253" s="14">
        <v>40</v>
      </c>
      <c r="JC253" s="14">
        <v>50</v>
      </c>
      <c r="JD253" s="14">
        <v>50</v>
      </c>
    </row>
    <row r="254" spans="254:266" s="1" customFormat="1" x14ac:dyDescent="0.35">
      <c r="IT254" s="14">
        <v>32</v>
      </c>
      <c r="IU254" t="s">
        <v>74</v>
      </c>
      <c r="IV254" t="s">
        <v>379</v>
      </c>
      <c r="IW254" t="s">
        <v>21</v>
      </c>
      <c r="IX254" t="s">
        <v>57</v>
      </c>
      <c r="IY254" t="s">
        <v>27</v>
      </c>
      <c r="IZ254" t="s">
        <v>58</v>
      </c>
      <c r="JA254" s="14">
        <v>1</v>
      </c>
      <c r="JB254" s="14">
        <v>1</v>
      </c>
      <c r="JC254" s="14">
        <v>1</v>
      </c>
      <c r="JD254" s="14">
        <v>1</v>
      </c>
    </row>
    <row r="255" spans="254:266" s="1" customFormat="1" x14ac:dyDescent="0.35">
      <c r="IT255" s="14">
        <v>33</v>
      </c>
      <c r="IU255" t="s">
        <v>75</v>
      </c>
      <c r="IV255" t="s">
        <v>379</v>
      </c>
      <c r="IW255" t="s">
        <v>21</v>
      </c>
      <c r="IX255" t="s">
        <v>57</v>
      </c>
      <c r="IY255" t="s">
        <v>27</v>
      </c>
      <c r="IZ255" t="s">
        <v>58</v>
      </c>
      <c r="JA255" s="14">
        <v>1</v>
      </c>
      <c r="JB255" s="14">
        <v>1</v>
      </c>
      <c r="JC255" s="14">
        <v>1</v>
      </c>
      <c r="JD255" s="14">
        <v>1</v>
      </c>
    </row>
    <row r="256" spans="254:266" s="1" customFormat="1" x14ac:dyDescent="0.35">
      <c r="IT256" s="14">
        <v>34</v>
      </c>
      <c r="IU256" t="s">
        <v>76</v>
      </c>
      <c r="IV256" t="s">
        <v>379</v>
      </c>
      <c r="IW256" t="s">
        <v>21</v>
      </c>
      <c r="IX256" t="s">
        <v>57</v>
      </c>
      <c r="IY256" t="s">
        <v>27</v>
      </c>
      <c r="IZ256" t="s">
        <v>58</v>
      </c>
      <c r="JA256" s="14">
        <v>1</v>
      </c>
      <c r="JB256" s="14">
        <v>1</v>
      </c>
      <c r="JC256" s="14">
        <v>1</v>
      </c>
      <c r="JD256" s="14">
        <v>1</v>
      </c>
    </row>
    <row r="257" spans="254:264" s="1" customFormat="1" x14ac:dyDescent="0.35">
      <c r="IT257" s="14">
        <v>35</v>
      </c>
      <c r="IU257" t="s">
        <v>77</v>
      </c>
      <c r="IV257" t="s">
        <v>379</v>
      </c>
      <c r="IW257" t="s">
        <v>21</v>
      </c>
      <c r="IX257" t="s">
        <v>57</v>
      </c>
      <c r="IY257" t="s">
        <v>27</v>
      </c>
      <c r="IZ257" t="s">
        <v>58</v>
      </c>
      <c r="JA257" s="14">
        <v>1</v>
      </c>
      <c r="JB257" s="14">
        <v>1</v>
      </c>
      <c r="JC257" s="14">
        <v>1</v>
      </c>
      <c r="JD257" s="14">
        <v>1</v>
      </c>
    </row>
    <row r="258" spans="254:264" s="1" customFormat="1" x14ac:dyDescent="0.35">
      <c r="IT258" s="14">
        <v>36</v>
      </c>
      <c r="IU258" t="s">
        <v>78</v>
      </c>
      <c r="IV258" t="s">
        <v>379</v>
      </c>
      <c r="IW258" t="s">
        <v>21</v>
      </c>
      <c r="IX258" t="s">
        <v>57</v>
      </c>
      <c r="IY258" t="s">
        <v>27</v>
      </c>
      <c r="IZ258" t="s">
        <v>58</v>
      </c>
      <c r="JA258" s="14">
        <v>1</v>
      </c>
      <c r="JB258" s="14">
        <v>1</v>
      </c>
      <c r="JC258" s="14">
        <v>1</v>
      </c>
      <c r="JD258" s="14">
        <v>1</v>
      </c>
    </row>
    <row r="259" spans="254:264" s="1" customFormat="1" x14ac:dyDescent="0.35">
      <c r="IT259" s="14">
        <v>37</v>
      </c>
      <c r="IU259" t="s">
        <v>79</v>
      </c>
      <c r="IV259" t="s">
        <v>379</v>
      </c>
      <c r="IW259" t="s">
        <v>21</v>
      </c>
      <c r="IX259" t="s">
        <v>57</v>
      </c>
      <c r="IY259" t="s">
        <v>27</v>
      </c>
      <c r="IZ259" t="s">
        <v>58</v>
      </c>
      <c r="JA259" s="14">
        <v>1</v>
      </c>
      <c r="JB259" s="14">
        <v>1</v>
      </c>
      <c r="JC259" s="14">
        <v>1</v>
      </c>
      <c r="JD259" s="14">
        <v>1</v>
      </c>
    </row>
    <row r="260" spans="254:264" s="1" customFormat="1" x14ac:dyDescent="0.35">
      <c r="IT260" s="14">
        <v>38</v>
      </c>
      <c r="IU260" t="s">
        <v>80</v>
      </c>
      <c r="IV260" t="s">
        <v>379</v>
      </c>
      <c r="IW260" t="s">
        <v>21</v>
      </c>
      <c r="IX260" t="s">
        <v>57</v>
      </c>
      <c r="IY260" t="s">
        <v>27</v>
      </c>
      <c r="IZ260" t="s">
        <v>58</v>
      </c>
      <c r="JA260" s="14">
        <v>1</v>
      </c>
      <c r="JB260" s="14">
        <v>1</v>
      </c>
      <c r="JC260" s="14">
        <v>1</v>
      </c>
      <c r="JD260" s="14">
        <v>1</v>
      </c>
    </row>
    <row r="261" spans="254:264" s="1" customFormat="1" x14ac:dyDescent="0.35">
      <c r="IT261" s="14">
        <v>39</v>
      </c>
      <c r="IU261" t="s">
        <v>81</v>
      </c>
      <c r="IV261" t="s">
        <v>379</v>
      </c>
      <c r="IW261" t="s">
        <v>21</v>
      </c>
      <c r="IX261" t="s">
        <v>57</v>
      </c>
      <c r="IY261" t="s">
        <v>27</v>
      </c>
      <c r="IZ261" t="s">
        <v>58</v>
      </c>
      <c r="JA261" s="14">
        <v>1</v>
      </c>
      <c r="JB261" s="14">
        <v>1</v>
      </c>
      <c r="JC261" s="14">
        <v>1</v>
      </c>
      <c r="JD261" s="14">
        <v>1</v>
      </c>
    </row>
    <row r="262" spans="254:264" s="1" customFormat="1" x14ac:dyDescent="0.35">
      <c r="IT262" s="14">
        <v>40</v>
      </c>
      <c r="IU262" t="s">
        <v>82</v>
      </c>
      <c r="IV262" t="s">
        <v>379</v>
      </c>
      <c r="IW262" t="s">
        <v>21</v>
      </c>
      <c r="IX262" t="s">
        <v>57</v>
      </c>
      <c r="IY262" t="s">
        <v>27</v>
      </c>
      <c r="IZ262" t="s">
        <v>58</v>
      </c>
      <c r="JA262" s="14">
        <v>1</v>
      </c>
      <c r="JB262" s="14">
        <v>1</v>
      </c>
      <c r="JC262" s="14">
        <v>1</v>
      </c>
      <c r="JD262" s="14">
        <v>1</v>
      </c>
    </row>
    <row r="263" spans="254:264" s="1" customFormat="1" x14ac:dyDescent="0.35">
      <c r="IT263" s="14">
        <v>41</v>
      </c>
      <c r="IU263" t="s">
        <v>83</v>
      </c>
      <c r="IV263" t="s">
        <v>379</v>
      </c>
      <c r="IW263" t="s">
        <v>21</v>
      </c>
      <c r="IX263" t="s">
        <v>57</v>
      </c>
      <c r="IY263" t="s">
        <v>27</v>
      </c>
      <c r="IZ263" t="s">
        <v>58</v>
      </c>
      <c r="JA263" s="14">
        <v>1</v>
      </c>
      <c r="JB263" s="14">
        <v>1</v>
      </c>
      <c r="JC263" s="14">
        <v>1</v>
      </c>
      <c r="JD263" s="14">
        <v>1</v>
      </c>
    </row>
    <row r="264" spans="254:264" s="1" customFormat="1" x14ac:dyDescent="0.35">
      <c r="IT264" s="14">
        <v>42</v>
      </c>
      <c r="IU264" t="s">
        <v>84</v>
      </c>
      <c r="IV264" t="s">
        <v>379</v>
      </c>
      <c r="IW264" t="s">
        <v>21</v>
      </c>
      <c r="IX264" t="s">
        <v>57</v>
      </c>
      <c r="IY264" t="s">
        <v>27</v>
      </c>
      <c r="IZ264" t="s">
        <v>58</v>
      </c>
      <c r="JA264" s="14">
        <v>1</v>
      </c>
      <c r="JB264" s="14">
        <v>1</v>
      </c>
      <c r="JC264" s="14">
        <v>1</v>
      </c>
      <c r="JD264" s="14">
        <v>1</v>
      </c>
    </row>
    <row r="265" spans="254:264" s="1" customFormat="1" x14ac:dyDescent="0.35">
      <c r="IT265" s="14">
        <v>43</v>
      </c>
      <c r="IU265" t="s">
        <v>85</v>
      </c>
      <c r="IV265" t="s">
        <v>379</v>
      </c>
      <c r="IW265" t="s">
        <v>21</v>
      </c>
      <c r="IX265" t="s">
        <v>57</v>
      </c>
      <c r="IY265" t="s">
        <v>27</v>
      </c>
      <c r="IZ265" t="s">
        <v>58</v>
      </c>
      <c r="JA265" s="14">
        <v>1</v>
      </c>
      <c r="JB265" s="14">
        <v>1</v>
      </c>
      <c r="JC265" s="14">
        <v>1</v>
      </c>
      <c r="JD265" s="14">
        <v>1</v>
      </c>
    </row>
    <row r="266" spans="254:264" s="1" customFormat="1" x14ac:dyDescent="0.35">
      <c r="IT266" s="14">
        <v>44</v>
      </c>
      <c r="IU266" t="s">
        <v>86</v>
      </c>
      <c r="IV266" t="s">
        <v>379</v>
      </c>
      <c r="IW266" t="s">
        <v>21</v>
      </c>
      <c r="IX266" t="s">
        <v>57</v>
      </c>
      <c r="IY266" t="s">
        <v>27</v>
      </c>
      <c r="IZ266" t="s">
        <v>58</v>
      </c>
      <c r="JA266" s="14">
        <v>1</v>
      </c>
      <c r="JB266" s="14">
        <v>1</v>
      </c>
      <c r="JC266" s="14">
        <v>1</v>
      </c>
      <c r="JD266" s="14">
        <v>1</v>
      </c>
    </row>
    <row r="267" spans="254:264" s="1" customFormat="1" x14ac:dyDescent="0.35">
      <c r="IT267" s="14">
        <v>45</v>
      </c>
      <c r="IU267" t="s">
        <v>87</v>
      </c>
      <c r="IV267" t="s">
        <v>379</v>
      </c>
      <c r="IW267" t="s">
        <v>21</v>
      </c>
      <c r="IX267" t="s">
        <v>57</v>
      </c>
      <c r="IY267" t="s">
        <v>27</v>
      </c>
      <c r="IZ267" t="s">
        <v>58</v>
      </c>
      <c r="JA267" s="14">
        <v>1</v>
      </c>
      <c r="JB267" s="14">
        <v>1</v>
      </c>
      <c r="JC267" s="14">
        <v>1</v>
      </c>
      <c r="JD267" s="14">
        <v>1</v>
      </c>
    </row>
    <row r="268" spans="254:264" s="1" customFormat="1" x14ac:dyDescent="0.35">
      <c r="IT268" s="14">
        <v>46</v>
      </c>
      <c r="IU268" t="s">
        <v>88</v>
      </c>
      <c r="IV268" t="s">
        <v>379</v>
      </c>
      <c r="IW268" t="s">
        <v>21</v>
      </c>
      <c r="IX268" t="s">
        <v>57</v>
      </c>
      <c r="IY268" t="s">
        <v>27</v>
      </c>
      <c r="IZ268" t="s">
        <v>58</v>
      </c>
      <c r="JA268" s="14">
        <v>1</v>
      </c>
      <c r="JB268" s="14">
        <v>1</v>
      </c>
      <c r="JC268" s="14">
        <v>1</v>
      </c>
      <c r="JD268" s="14">
        <v>1</v>
      </c>
    </row>
    <row r="269" spans="254:264" s="1" customFormat="1" x14ac:dyDescent="0.35">
      <c r="IT269" s="14">
        <v>47</v>
      </c>
      <c r="IU269" t="s">
        <v>89</v>
      </c>
      <c r="IV269" t="s">
        <v>379</v>
      </c>
      <c r="IW269" t="s">
        <v>21</v>
      </c>
      <c r="IX269" t="s">
        <v>57</v>
      </c>
      <c r="IY269" t="s">
        <v>27</v>
      </c>
      <c r="IZ269" t="s">
        <v>58</v>
      </c>
      <c r="JA269" s="14">
        <v>1</v>
      </c>
      <c r="JB269" s="14">
        <v>1</v>
      </c>
      <c r="JC269" s="14">
        <v>1</v>
      </c>
      <c r="JD269" s="14">
        <v>1</v>
      </c>
    </row>
    <row r="270" spans="254:264" s="1" customFormat="1" x14ac:dyDescent="0.35">
      <c r="IT270" s="14">
        <v>48</v>
      </c>
      <c r="IU270" t="s">
        <v>90</v>
      </c>
      <c r="IV270" t="s">
        <v>379</v>
      </c>
      <c r="IW270" t="s">
        <v>21</v>
      </c>
      <c r="IX270" t="s">
        <v>57</v>
      </c>
      <c r="IY270" t="s">
        <v>27</v>
      </c>
      <c r="IZ270" t="s">
        <v>58</v>
      </c>
      <c r="JA270" s="14">
        <v>1</v>
      </c>
      <c r="JB270" s="14">
        <v>1</v>
      </c>
      <c r="JC270" s="14">
        <v>1</v>
      </c>
      <c r="JD270" s="14">
        <v>1</v>
      </c>
    </row>
    <row r="271" spans="254:264" s="1" customFormat="1" x14ac:dyDescent="0.35">
      <c r="IT271" s="14">
        <v>49</v>
      </c>
      <c r="IU271" t="s">
        <v>91</v>
      </c>
      <c r="IV271" t="s">
        <v>379</v>
      </c>
      <c r="IW271" t="s">
        <v>21</v>
      </c>
      <c r="IX271" t="s">
        <v>57</v>
      </c>
      <c r="IY271" t="s">
        <v>27</v>
      </c>
      <c r="IZ271" t="s">
        <v>58</v>
      </c>
      <c r="JA271" s="14">
        <v>1</v>
      </c>
      <c r="JB271" s="14">
        <v>1</v>
      </c>
      <c r="JC271" s="14">
        <v>1</v>
      </c>
      <c r="JD271" s="14">
        <v>1</v>
      </c>
    </row>
    <row r="272" spans="254:264" s="1" customFormat="1" x14ac:dyDescent="0.35">
      <c r="IT272" s="14">
        <v>50</v>
      </c>
      <c r="IU272" t="s">
        <v>92</v>
      </c>
      <c r="IV272" t="s">
        <v>379</v>
      </c>
      <c r="IW272" t="s">
        <v>21</v>
      </c>
      <c r="IX272" t="s">
        <v>57</v>
      </c>
      <c r="IY272" t="s">
        <v>27</v>
      </c>
      <c r="IZ272" t="s">
        <v>58</v>
      </c>
      <c r="JA272" s="14">
        <v>1</v>
      </c>
      <c r="JB272" s="14">
        <v>1</v>
      </c>
      <c r="JC272" s="14">
        <v>1</v>
      </c>
      <c r="JD272" s="14">
        <v>1</v>
      </c>
    </row>
    <row r="273" spans="254:264" s="1" customFormat="1" x14ac:dyDescent="0.35">
      <c r="IT273" s="14">
        <v>51</v>
      </c>
      <c r="IU273" t="s">
        <v>93</v>
      </c>
      <c r="IV273" t="s">
        <v>379</v>
      </c>
      <c r="IW273" t="s">
        <v>21</v>
      </c>
      <c r="IX273" t="s">
        <v>57</v>
      </c>
      <c r="IY273" t="s">
        <v>27</v>
      </c>
      <c r="IZ273" t="s">
        <v>58</v>
      </c>
      <c r="JA273" s="14">
        <v>1</v>
      </c>
      <c r="JB273" s="14">
        <v>1</v>
      </c>
      <c r="JC273" s="14">
        <v>1</v>
      </c>
      <c r="JD273" s="14">
        <v>1</v>
      </c>
    </row>
    <row r="274" spans="254:264" s="1" customFormat="1" x14ac:dyDescent="0.35">
      <c r="IT274" s="14">
        <v>52</v>
      </c>
      <c r="IU274" t="s">
        <v>94</v>
      </c>
      <c r="IV274" t="s">
        <v>379</v>
      </c>
      <c r="IW274" t="s">
        <v>21</v>
      </c>
      <c r="IX274" t="s">
        <v>57</v>
      </c>
      <c r="IY274" t="s">
        <v>27</v>
      </c>
      <c r="IZ274" t="s">
        <v>58</v>
      </c>
      <c r="JA274" s="14">
        <v>1</v>
      </c>
      <c r="JB274" s="14">
        <v>1</v>
      </c>
      <c r="JC274" s="14">
        <v>1</v>
      </c>
      <c r="JD274" s="14">
        <v>1</v>
      </c>
    </row>
    <row r="275" spans="254:264" s="1" customFormat="1" x14ac:dyDescent="0.35">
      <c r="IT275" s="14">
        <v>53</v>
      </c>
      <c r="IU275" t="s">
        <v>95</v>
      </c>
      <c r="IV275" t="s">
        <v>379</v>
      </c>
      <c r="IW275" t="s">
        <v>21</v>
      </c>
      <c r="IX275" t="s">
        <v>57</v>
      </c>
      <c r="IY275" t="s">
        <v>27</v>
      </c>
      <c r="IZ275" t="s">
        <v>58</v>
      </c>
      <c r="JA275" s="14">
        <v>1</v>
      </c>
      <c r="JB275" s="14">
        <v>1</v>
      </c>
      <c r="JC275" s="14">
        <v>1</v>
      </c>
      <c r="JD275" s="14">
        <v>1</v>
      </c>
    </row>
    <row r="276" spans="254:264" s="1" customFormat="1" x14ac:dyDescent="0.35">
      <c r="IT276" s="14">
        <v>54</v>
      </c>
      <c r="IU276" t="s">
        <v>96</v>
      </c>
      <c r="IV276" t="s">
        <v>379</v>
      </c>
      <c r="IW276" t="s">
        <v>21</v>
      </c>
      <c r="IX276" t="s">
        <v>57</v>
      </c>
      <c r="IY276" t="s">
        <v>27</v>
      </c>
      <c r="IZ276" t="s">
        <v>58</v>
      </c>
      <c r="JA276" s="14">
        <v>1</v>
      </c>
      <c r="JB276" s="14">
        <v>1</v>
      </c>
      <c r="JC276" s="14">
        <v>1</v>
      </c>
      <c r="JD276" s="14">
        <v>1</v>
      </c>
    </row>
    <row r="277" spans="254:264" s="1" customFormat="1" x14ac:dyDescent="0.35">
      <c r="IT277" s="14">
        <v>55</v>
      </c>
      <c r="IU277" t="s">
        <v>97</v>
      </c>
      <c r="IV277" t="s">
        <v>379</v>
      </c>
      <c r="IW277" t="s">
        <v>21</v>
      </c>
      <c r="IX277" t="s">
        <v>57</v>
      </c>
      <c r="IY277" t="s">
        <v>27</v>
      </c>
      <c r="IZ277" t="s">
        <v>58</v>
      </c>
      <c r="JA277" s="14">
        <v>1</v>
      </c>
      <c r="JB277" s="14">
        <v>1</v>
      </c>
      <c r="JC277" s="14">
        <v>1</v>
      </c>
      <c r="JD277" s="14">
        <v>1</v>
      </c>
    </row>
    <row r="278" spans="254:264" s="1" customFormat="1" x14ac:dyDescent="0.35">
      <c r="IT278" s="14">
        <v>56</v>
      </c>
      <c r="IU278" t="s">
        <v>98</v>
      </c>
      <c r="IV278" t="s">
        <v>379</v>
      </c>
      <c r="IW278" t="s">
        <v>21</v>
      </c>
      <c r="IX278" t="s">
        <v>57</v>
      </c>
      <c r="IY278" t="s">
        <v>27</v>
      </c>
      <c r="IZ278" t="s">
        <v>58</v>
      </c>
      <c r="JA278" s="14">
        <v>1</v>
      </c>
      <c r="JB278" s="14">
        <v>1</v>
      </c>
      <c r="JC278" s="14">
        <v>1</v>
      </c>
      <c r="JD278" s="14">
        <v>1</v>
      </c>
    </row>
    <row r="279" spans="254:264" s="1" customFormat="1" x14ac:dyDescent="0.35">
      <c r="IT279" s="14">
        <v>57</v>
      </c>
      <c r="IU279" t="s">
        <v>99</v>
      </c>
      <c r="IV279" t="s">
        <v>379</v>
      </c>
      <c r="IW279" t="s">
        <v>21</v>
      </c>
      <c r="IX279" t="s">
        <v>57</v>
      </c>
      <c r="IY279" t="s">
        <v>27</v>
      </c>
      <c r="IZ279" t="s">
        <v>58</v>
      </c>
      <c r="JA279" s="14">
        <v>0</v>
      </c>
      <c r="JB279" s="14">
        <v>300</v>
      </c>
      <c r="JC279" s="14">
        <v>300</v>
      </c>
      <c r="JD279" s="14">
        <v>400</v>
      </c>
    </row>
    <row r="280" spans="254:264" s="1" customFormat="1" x14ac:dyDescent="0.35">
      <c r="IT280" s="14">
        <v>58</v>
      </c>
      <c r="IU280" t="s">
        <v>100</v>
      </c>
      <c r="IV280" t="s">
        <v>379</v>
      </c>
      <c r="IW280" t="s">
        <v>21</v>
      </c>
      <c r="IX280" t="s">
        <v>57</v>
      </c>
      <c r="IY280" t="s">
        <v>27</v>
      </c>
      <c r="IZ280" t="s">
        <v>58</v>
      </c>
      <c r="JA280" s="14">
        <v>0.01</v>
      </c>
      <c r="JB280" s="14">
        <v>0.04</v>
      </c>
      <c r="JC280" s="14">
        <v>0.05</v>
      </c>
      <c r="JD280" s="14">
        <v>0.05</v>
      </c>
    </row>
    <row r="281" spans="254:264" s="1" customFormat="1" x14ac:dyDescent="0.35">
      <c r="IT281" s="14">
        <v>59</v>
      </c>
      <c r="IU281" t="s">
        <v>101</v>
      </c>
      <c r="IV281" t="s">
        <v>379</v>
      </c>
      <c r="IW281" t="s">
        <v>21</v>
      </c>
      <c r="IX281" t="s">
        <v>57</v>
      </c>
      <c r="IY281" t="s">
        <v>27</v>
      </c>
      <c r="IZ281" t="s">
        <v>58</v>
      </c>
      <c r="JA281" s="14">
        <v>1</v>
      </c>
      <c r="JB281" s="14">
        <v>1</v>
      </c>
      <c r="JC281" s="14">
        <v>1</v>
      </c>
      <c r="JD281" s="14">
        <v>1</v>
      </c>
    </row>
    <row r="282" spans="254:264" s="1" customFormat="1" x14ac:dyDescent="0.35">
      <c r="IT282" s="14">
        <v>60</v>
      </c>
      <c r="IU282" t="s">
        <v>102</v>
      </c>
      <c r="IV282" t="s">
        <v>379</v>
      </c>
      <c r="IW282" t="s">
        <v>21</v>
      </c>
      <c r="IX282" t="s">
        <v>57</v>
      </c>
      <c r="IY282" t="s">
        <v>27</v>
      </c>
      <c r="IZ282" t="s">
        <v>58</v>
      </c>
      <c r="JA282" s="14">
        <v>1</v>
      </c>
      <c r="JB282" s="14">
        <v>1</v>
      </c>
      <c r="JC282" s="14">
        <v>1</v>
      </c>
      <c r="JD282" s="14">
        <v>1</v>
      </c>
    </row>
    <row r="283" spans="254:264" s="1" customFormat="1" x14ac:dyDescent="0.35">
      <c r="IT283" s="14">
        <v>61</v>
      </c>
      <c r="IU283" t="s">
        <v>103</v>
      </c>
      <c r="IV283" t="s">
        <v>379</v>
      </c>
      <c r="IW283" t="s">
        <v>21</v>
      </c>
      <c r="IX283" t="s">
        <v>57</v>
      </c>
      <c r="IY283" t="s">
        <v>27</v>
      </c>
      <c r="IZ283" t="s">
        <v>58</v>
      </c>
      <c r="JA283" s="14">
        <v>1</v>
      </c>
      <c r="JB283" s="14">
        <v>1</v>
      </c>
      <c r="JC283" s="14">
        <v>1</v>
      </c>
      <c r="JD283" s="14">
        <v>1</v>
      </c>
    </row>
    <row r="284" spans="254:264" s="1" customFormat="1" x14ac:dyDescent="0.35">
      <c r="IT284" s="14">
        <v>62</v>
      </c>
      <c r="IU284" t="s">
        <v>104</v>
      </c>
      <c r="IV284" t="s">
        <v>379</v>
      </c>
      <c r="IW284" t="s">
        <v>21</v>
      </c>
      <c r="IX284" t="s">
        <v>57</v>
      </c>
      <c r="IY284" t="s">
        <v>27</v>
      </c>
      <c r="IZ284" t="s">
        <v>58</v>
      </c>
      <c r="JA284" s="14">
        <v>1</v>
      </c>
      <c r="JB284" s="14">
        <v>1</v>
      </c>
      <c r="JC284" s="14">
        <v>1</v>
      </c>
      <c r="JD284" s="14">
        <v>1</v>
      </c>
    </row>
    <row r="285" spans="254:264" s="1" customFormat="1" x14ac:dyDescent="0.35">
      <c r="IT285" s="14">
        <v>63</v>
      </c>
      <c r="IU285" t="s">
        <v>105</v>
      </c>
      <c r="IV285" t="s">
        <v>379</v>
      </c>
      <c r="IW285" t="s">
        <v>21</v>
      </c>
      <c r="IX285" t="s">
        <v>57</v>
      </c>
      <c r="IY285" t="s">
        <v>27</v>
      </c>
      <c r="IZ285" t="s">
        <v>58</v>
      </c>
      <c r="JA285" s="14">
        <v>1</v>
      </c>
      <c r="JB285" s="14">
        <v>1</v>
      </c>
      <c r="JC285" s="14">
        <v>1</v>
      </c>
      <c r="JD285" s="14">
        <v>1</v>
      </c>
    </row>
    <row r="286" spans="254:264" s="1" customFormat="1" x14ac:dyDescent="0.35">
      <c r="IT286" s="14">
        <v>64</v>
      </c>
      <c r="IU286" t="s">
        <v>106</v>
      </c>
      <c r="IV286" t="s">
        <v>379</v>
      </c>
      <c r="IW286" t="s">
        <v>21</v>
      </c>
      <c r="IX286" t="s">
        <v>57</v>
      </c>
      <c r="IY286" t="s">
        <v>27</v>
      </c>
      <c r="IZ286" t="s">
        <v>58</v>
      </c>
      <c r="JA286" s="14">
        <v>1</v>
      </c>
      <c r="JB286" s="14">
        <v>1</v>
      </c>
      <c r="JC286" s="14">
        <v>1</v>
      </c>
      <c r="JD286" s="14">
        <v>1</v>
      </c>
    </row>
    <row r="287" spans="254:264" s="1" customFormat="1" x14ac:dyDescent="0.35">
      <c r="IT287" s="14">
        <v>65</v>
      </c>
      <c r="IU287" t="s">
        <v>107</v>
      </c>
      <c r="IV287" t="s">
        <v>379</v>
      </c>
      <c r="IW287" t="s">
        <v>21</v>
      </c>
      <c r="IX287" t="s">
        <v>57</v>
      </c>
      <c r="IY287" t="s">
        <v>27</v>
      </c>
      <c r="IZ287" t="s">
        <v>58</v>
      </c>
      <c r="JA287" s="14">
        <v>1</v>
      </c>
      <c r="JB287" s="14">
        <v>1</v>
      </c>
      <c r="JC287" s="14">
        <v>1</v>
      </c>
      <c r="JD287" s="14">
        <v>1</v>
      </c>
    </row>
    <row r="288" spans="254:264" s="1" customFormat="1" x14ac:dyDescent="0.35">
      <c r="IT288" s="14">
        <v>66</v>
      </c>
      <c r="IU288" t="s">
        <v>108</v>
      </c>
      <c r="IV288" t="s">
        <v>379</v>
      </c>
      <c r="IW288" t="s">
        <v>21</v>
      </c>
      <c r="IX288" t="s">
        <v>57</v>
      </c>
      <c r="IY288" t="s">
        <v>27</v>
      </c>
      <c r="IZ288" t="s">
        <v>58</v>
      </c>
      <c r="JA288" s="14">
        <v>1</v>
      </c>
      <c r="JB288" s="14">
        <v>1</v>
      </c>
      <c r="JC288" s="14">
        <v>1</v>
      </c>
      <c r="JD288" s="14">
        <v>1</v>
      </c>
    </row>
    <row r="289" spans="254:264" s="1" customFormat="1" x14ac:dyDescent="0.35">
      <c r="IT289" s="14">
        <v>67</v>
      </c>
      <c r="IU289" t="s">
        <v>109</v>
      </c>
      <c r="IV289" t="s">
        <v>379</v>
      </c>
      <c r="IW289" t="s">
        <v>21</v>
      </c>
      <c r="IX289" t="s">
        <v>57</v>
      </c>
      <c r="IY289" t="s">
        <v>27</v>
      </c>
      <c r="IZ289" t="s">
        <v>58</v>
      </c>
      <c r="JA289" s="14">
        <v>1</v>
      </c>
      <c r="JB289" s="14">
        <v>1</v>
      </c>
      <c r="JC289" s="14">
        <v>1</v>
      </c>
      <c r="JD289" s="14">
        <v>1</v>
      </c>
    </row>
    <row r="290" spans="254:264" s="1" customFormat="1" x14ac:dyDescent="0.35">
      <c r="IT290" s="14">
        <v>68</v>
      </c>
      <c r="IU290" t="s">
        <v>110</v>
      </c>
      <c r="IV290" t="s">
        <v>379</v>
      </c>
      <c r="IW290" t="s">
        <v>21</v>
      </c>
      <c r="IX290" t="s">
        <v>57</v>
      </c>
      <c r="IY290" t="s">
        <v>27</v>
      </c>
      <c r="IZ290" t="s">
        <v>58</v>
      </c>
      <c r="JA290" s="14">
        <v>1</v>
      </c>
      <c r="JB290" s="14">
        <v>1</v>
      </c>
      <c r="JC290" s="14">
        <v>1</v>
      </c>
      <c r="JD290" s="14">
        <v>1</v>
      </c>
    </row>
    <row r="291" spans="254:264" s="1" customFormat="1" x14ac:dyDescent="0.35">
      <c r="IT291" s="14">
        <v>69</v>
      </c>
      <c r="IU291" t="s">
        <v>111</v>
      </c>
      <c r="IV291" t="s">
        <v>379</v>
      </c>
      <c r="IW291" t="s">
        <v>21</v>
      </c>
      <c r="IX291" t="s">
        <v>57</v>
      </c>
      <c r="IY291" t="s">
        <v>27</v>
      </c>
      <c r="IZ291" t="s">
        <v>58</v>
      </c>
      <c r="JA291" s="14">
        <v>1</v>
      </c>
      <c r="JB291" s="14">
        <v>1</v>
      </c>
      <c r="JC291" s="14">
        <v>1</v>
      </c>
      <c r="JD291" s="14">
        <v>1</v>
      </c>
    </row>
    <row r="292" spans="254:264" s="1" customFormat="1" x14ac:dyDescent="0.35">
      <c r="IT292" s="14">
        <v>70</v>
      </c>
      <c r="IU292" t="s">
        <v>112</v>
      </c>
      <c r="IV292" t="s">
        <v>379</v>
      </c>
      <c r="IW292" t="s">
        <v>21</v>
      </c>
      <c r="IX292" t="s">
        <v>57</v>
      </c>
      <c r="IY292" t="s">
        <v>27</v>
      </c>
      <c r="IZ292" t="s">
        <v>58</v>
      </c>
      <c r="JA292" s="14">
        <v>1</v>
      </c>
      <c r="JB292" s="14">
        <v>1</v>
      </c>
      <c r="JC292" s="14">
        <v>1</v>
      </c>
      <c r="JD292" s="14">
        <v>1</v>
      </c>
    </row>
    <row r="293" spans="254:264" s="1" customFormat="1" x14ac:dyDescent="0.35">
      <c r="IT293" s="14">
        <v>71</v>
      </c>
      <c r="IU293" t="s">
        <v>113</v>
      </c>
      <c r="IV293" t="s">
        <v>379</v>
      </c>
      <c r="IW293" t="s">
        <v>21</v>
      </c>
      <c r="IX293" t="s">
        <v>57</v>
      </c>
      <c r="IY293" t="s">
        <v>27</v>
      </c>
      <c r="IZ293" t="s">
        <v>58</v>
      </c>
      <c r="JA293" s="14">
        <v>1</v>
      </c>
      <c r="JB293" s="14">
        <v>1</v>
      </c>
      <c r="JC293" s="14">
        <v>1</v>
      </c>
      <c r="JD293" s="14">
        <v>1</v>
      </c>
    </row>
    <row r="294" spans="254:264" s="1" customFormat="1" x14ac:dyDescent="0.35">
      <c r="IT294" s="14">
        <v>72</v>
      </c>
      <c r="IU294" t="s">
        <v>114</v>
      </c>
      <c r="IV294" t="s">
        <v>379</v>
      </c>
      <c r="IW294" t="s">
        <v>21</v>
      </c>
      <c r="IX294" t="s">
        <v>57</v>
      </c>
      <c r="IY294" t="s">
        <v>27</v>
      </c>
      <c r="IZ294" t="s">
        <v>58</v>
      </c>
      <c r="JA294" s="14">
        <v>1</v>
      </c>
      <c r="JB294" s="14">
        <v>1</v>
      </c>
      <c r="JC294" s="14">
        <v>1</v>
      </c>
      <c r="JD294" s="14">
        <v>1</v>
      </c>
    </row>
    <row r="295" spans="254:264" s="1" customFormat="1" x14ac:dyDescent="0.35">
      <c r="IT295" s="14">
        <v>73</v>
      </c>
      <c r="IU295" t="s">
        <v>115</v>
      </c>
      <c r="IV295" t="s">
        <v>379</v>
      </c>
      <c r="IW295" t="s">
        <v>21</v>
      </c>
      <c r="IX295" t="s">
        <v>57</v>
      </c>
      <c r="IY295" t="s">
        <v>27</v>
      </c>
      <c r="IZ295" t="s">
        <v>58</v>
      </c>
      <c r="JA295" s="14">
        <v>1</v>
      </c>
      <c r="JB295" s="14">
        <v>1</v>
      </c>
      <c r="JC295" s="14">
        <v>1</v>
      </c>
      <c r="JD295" s="14">
        <v>1</v>
      </c>
    </row>
    <row r="296" spans="254:264" s="1" customFormat="1" x14ac:dyDescent="0.35">
      <c r="IT296" s="14">
        <v>74</v>
      </c>
      <c r="IU296" t="s">
        <v>116</v>
      </c>
      <c r="IV296" t="s">
        <v>379</v>
      </c>
      <c r="IW296" t="s">
        <v>21</v>
      </c>
      <c r="IX296" t="s">
        <v>57</v>
      </c>
      <c r="IY296" t="s">
        <v>27</v>
      </c>
      <c r="IZ296" t="s">
        <v>58</v>
      </c>
      <c r="JA296" s="14">
        <v>1</v>
      </c>
      <c r="JB296" s="14">
        <v>1</v>
      </c>
      <c r="JC296" s="14">
        <v>1</v>
      </c>
      <c r="JD296" s="14">
        <v>1</v>
      </c>
    </row>
    <row r="297" spans="254:264" s="1" customFormat="1" x14ac:dyDescent="0.35">
      <c r="IT297" s="14">
        <v>75</v>
      </c>
      <c r="IU297" t="s">
        <v>451</v>
      </c>
      <c r="IV297" t="s">
        <v>379</v>
      </c>
      <c r="IW297" t="s">
        <v>21</v>
      </c>
      <c r="IX297" t="s">
        <v>57</v>
      </c>
      <c r="IY297" t="s">
        <v>27</v>
      </c>
      <c r="IZ297" t="s">
        <v>117</v>
      </c>
      <c r="JA297" s="14">
        <v>1</v>
      </c>
      <c r="JB297" s="14">
        <v>1</v>
      </c>
      <c r="JC297" s="14">
        <v>1</v>
      </c>
      <c r="JD297" s="14">
        <v>1</v>
      </c>
    </row>
    <row r="298" spans="254:264" s="1" customFormat="1" x14ac:dyDescent="0.35">
      <c r="IT298" s="14">
        <v>76</v>
      </c>
      <c r="IU298" t="s">
        <v>118</v>
      </c>
      <c r="IV298" t="s">
        <v>379</v>
      </c>
      <c r="IW298" t="s">
        <v>21</v>
      </c>
      <c r="IX298" t="s">
        <v>57</v>
      </c>
      <c r="IY298" t="s">
        <v>27</v>
      </c>
      <c r="IZ298" t="s">
        <v>119</v>
      </c>
      <c r="JA298" s="14">
        <v>1</v>
      </c>
      <c r="JB298" s="14">
        <v>1</v>
      </c>
      <c r="JC298" s="14">
        <v>1</v>
      </c>
      <c r="JD298" s="14">
        <v>1</v>
      </c>
    </row>
    <row r="299" spans="254:264" s="1" customFormat="1" x14ac:dyDescent="0.35">
      <c r="IT299" s="14">
        <v>77</v>
      </c>
      <c r="IU299" t="s">
        <v>120</v>
      </c>
      <c r="IV299" t="s">
        <v>379</v>
      </c>
      <c r="IW299" t="s">
        <v>21</v>
      </c>
      <c r="IX299" t="s">
        <v>57</v>
      </c>
      <c r="IY299" t="s">
        <v>27</v>
      </c>
      <c r="IZ299" t="s">
        <v>119</v>
      </c>
      <c r="JA299" s="14">
        <v>1</v>
      </c>
      <c r="JB299" s="14">
        <v>1</v>
      </c>
      <c r="JC299" s="14">
        <v>1</v>
      </c>
      <c r="JD299" s="14">
        <v>1</v>
      </c>
    </row>
    <row r="300" spans="254:264" s="1" customFormat="1" x14ac:dyDescent="0.35">
      <c r="IT300" s="14">
        <v>78</v>
      </c>
      <c r="IU300" t="s">
        <v>121</v>
      </c>
      <c r="IV300" t="s">
        <v>379</v>
      </c>
      <c r="IW300" t="s">
        <v>21</v>
      </c>
      <c r="IX300" t="s">
        <v>57</v>
      </c>
      <c r="IY300" t="s">
        <v>27</v>
      </c>
      <c r="IZ300" t="s">
        <v>119</v>
      </c>
      <c r="JA300" s="14">
        <v>1</v>
      </c>
      <c r="JB300" s="14">
        <v>1</v>
      </c>
      <c r="JC300" s="14">
        <v>1</v>
      </c>
      <c r="JD300" s="14">
        <v>1</v>
      </c>
    </row>
    <row r="301" spans="254:264" s="1" customFormat="1" x14ac:dyDescent="0.35">
      <c r="IT301" s="14">
        <v>79</v>
      </c>
      <c r="IU301" t="s">
        <v>452</v>
      </c>
      <c r="IV301" t="s">
        <v>379</v>
      </c>
      <c r="IW301" t="s">
        <v>21</v>
      </c>
      <c r="IX301" t="s">
        <v>57</v>
      </c>
      <c r="IY301" t="s">
        <v>27</v>
      </c>
      <c r="IZ301" t="s">
        <v>122</v>
      </c>
      <c r="JA301" s="14">
        <v>1</v>
      </c>
      <c r="JB301" s="14">
        <v>1</v>
      </c>
      <c r="JC301" s="14">
        <v>1</v>
      </c>
      <c r="JD301" s="14">
        <v>1</v>
      </c>
    </row>
    <row r="302" spans="254:264" s="1" customFormat="1" x14ac:dyDescent="0.35">
      <c r="IT302" s="14">
        <v>80</v>
      </c>
      <c r="IU302" t="s">
        <v>123</v>
      </c>
      <c r="IV302" t="s">
        <v>379</v>
      </c>
      <c r="IW302" t="s">
        <v>21</v>
      </c>
      <c r="IX302" t="s">
        <v>57</v>
      </c>
      <c r="IY302" t="s">
        <v>27</v>
      </c>
      <c r="IZ302" t="s">
        <v>122</v>
      </c>
      <c r="JA302" s="14">
        <v>1</v>
      </c>
      <c r="JB302" s="14">
        <v>1</v>
      </c>
      <c r="JC302" s="14">
        <v>1</v>
      </c>
      <c r="JD302" s="14">
        <v>1</v>
      </c>
    </row>
    <row r="303" spans="254:264" s="1" customFormat="1" x14ac:dyDescent="0.35">
      <c r="IT303" s="14">
        <v>81</v>
      </c>
      <c r="IU303" t="s">
        <v>124</v>
      </c>
      <c r="IV303" t="s">
        <v>379</v>
      </c>
      <c r="IW303" t="s">
        <v>21</v>
      </c>
      <c r="IX303" t="s">
        <v>57</v>
      </c>
      <c r="IY303" t="s">
        <v>27</v>
      </c>
      <c r="IZ303" t="s">
        <v>122</v>
      </c>
      <c r="JA303" s="14">
        <v>1</v>
      </c>
      <c r="JB303" s="14">
        <v>1</v>
      </c>
      <c r="JC303" s="14">
        <v>1</v>
      </c>
      <c r="JD303" s="14">
        <v>1</v>
      </c>
    </row>
    <row r="304" spans="254:264" s="1" customFormat="1" x14ac:dyDescent="0.35">
      <c r="IT304" s="14">
        <v>82</v>
      </c>
      <c r="IU304" t="s">
        <v>125</v>
      </c>
      <c r="IV304" t="s">
        <v>379</v>
      </c>
      <c r="IW304" t="s">
        <v>21</v>
      </c>
      <c r="IX304" t="s">
        <v>57</v>
      </c>
      <c r="IY304" t="s">
        <v>27</v>
      </c>
      <c r="IZ304" t="s">
        <v>122</v>
      </c>
      <c r="JA304" s="14">
        <v>1</v>
      </c>
      <c r="JB304" s="14">
        <v>1</v>
      </c>
      <c r="JC304" s="14">
        <v>1</v>
      </c>
      <c r="JD304" s="14">
        <v>1</v>
      </c>
    </row>
    <row r="305" spans="254:264" s="1" customFormat="1" x14ac:dyDescent="0.35">
      <c r="IT305" s="14">
        <v>83</v>
      </c>
      <c r="IU305" t="s">
        <v>126</v>
      </c>
      <c r="IV305" t="s">
        <v>379</v>
      </c>
      <c r="IW305" t="s">
        <v>21</v>
      </c>
      <c r="IX305" t="s">
        <v>57</v>
      </c>
      <c r="IY305" t="s">
        <v>27</v>
      </c>
      <c r="IZ305" t="s">
        <v>122</v>
      </c>
      <c r="JA305" s="14">
        <v>1</v>
      </c>
      <c r="JB305" s="14">
        <v>1</v>
      </c>
      <c r="JC305" s="14">
        <v>1</v>
      </c>
      <c r="JD305" s="14">
        <v>1</v>
      </c>
    </row>
    <row r="306" spans="254:264" s="1" customFormat="1" x14ac:dyDescent="0.35">
      <c r="IT306" s="14">
        <v>84</v>
      </c>
      <c r="IU306" t="s">
        <v>127</v>
      </c>
      <c r="IV306" t="s">
        <v>379</v>
      </c>
      <c r="IW306" t="s">
        <v>21</v>
      </c>
      <c r="IX306" t="s">
        <v>57</v>
      </c>
      <c r="IY306" t="s">
        <v>27</v>
      </c>
      <c r="IZ306" t="s">
        <v>122</v>
      </c>
      <c r="JA306" s="14">
        <v>1</v>
      </c>
      <c r="JB306" s="14">
        <v>1</v>
      </c>
      <c r="JC306" s="14">
        <v>1</v>
      </c>
      <c r="JD306" s="14">
        <v>1</v>
      </c>
    </row>
    <row r="307" spans="254:264" s="1" customFormat="1" x14ac:dyDescent="0.35">
      <c r="IT307" s="14">
        <v>85</v>
      </c>
      <c r="IU307" t="s">
        <v>128</v>
      </c>
      <c r="IV307" t="s">
        <v>379</v>
      </c>
      <c r="IW307" t="s">
        <v>21</v>
      </c>
      <c r="IX307" t="s">
        <v>57</v>
      </c>
      <c r="IY307" t="s">
        <v>27</v>
      </c>
      <c r="IZ307" t="s">
        <v>122</v>
      </c>
      <c r="JA307" s="14">
        <v>1</v>
      </c>
      <c r="JB307" s="14">
        <v>1</v>
      </c>
      <c r="JC307" s="14">
        <v>1</v>
      </c>
      <c r="JD307" s="14">
        <v>1</v>
      </c>
    </row>
    <row r="308" spans="254:264" s="1" customFormat="1" x14ac:dyDescent="0.35">
      <c r="IT308" s="14">
        <v>86</v>
      </c>
      <c r="IU308" t="s">
        <v>129</v>
      </c>
      <c r="IV308" t="s">
        <v>379</v>
      </c>
      <c r="IW308" t="s">
        <v>21</v>
      </c>
      <c r="IX308" t="s">
        <v>57</v>
      </c>
      <c r="IY308" t="s">
        <v>27</v>
      </c>
      <c r="IZ308" t="s">
        <v>122</v>
      </c>
      <c r="JA308" s="14">
        <v>1</v>
      </c>
      <c r="JB308" s="14">
        <v>1</v>
      </c>
      <c r="JC308" s="14">
        <v>1</v>
      </c>
      <c r="JD308" s="14">
        <v>1</v>
      </c>
    </row>
    <row r="309" spans="254:264" s="1" customFormat="1" x14ac:dyDescent="0.35">
      <c r="IT309" s="14">
        <v>87</v>
      </c>
      <c r="IU309" t="s">
        <v>130</v>
      </c>
      <c r="IV309" t="s">
        <v>379</v>
      </c>
      <c r="IW309" t="s">
        <v>21</v>
      </c>
      <c r="IX309" t="s">
        <v>57</v>
      </c>
      <c r="IY309" t="s">
        <v>27</v>
      </c>
      <c r="IZ309" t="s">
        <v>122</v>
      </c>
      <c r="JA309" s="14">
        <v>1</v>
      </c>
      <c r="JB309" s="14">
        <v>1</v>
      </c>
      <c r="JC309" s="14">
        <v>1</v>
      </c>
      <c r="JD309" s="14">
        <v>1</v>
      </c>
    </row>
    <row r="310" spans="254:264" s="1" customFormat="1" x14ac:dyDescent="0.35">
      <c r="IT310" s="14">
        <v>88</v>
      </c>
      <c r="IU310" t="s">
        <v>453</v>
      </c>
      <c r="IV310" t="s">
        <v>379</v>
      </c>
      <c r="IW310" t="s">
        <v>21</v>
      </c>
      <c r="IX310" t="s">
        <v>57</v>
      </c>
      <c r="IY310" t="s">
        <v>27</v>
      </c>
      <c r="IZ310" t="s">
        <v>122</v>
      </c>
      <c r="JA310" s="14">
        <v>1</v>
      </c>
      <c r="JB310" s="14">
        <v>1</v>
      </c>
      <c r="JC310" s="14">
        <v>1</v>
      </c>
      <c r="JD310" s="14">
        <v>1</v>
      </c>
    </row>
    <row r="311" spans="254:264" s="1" customFormat="1" x14ac:dyDescent="0.35">
      <c r="IT311" s="14">
        <v>89</v>
      </c>
      <c r="IU311" t="s">
        <v>131</v>
      </c>
      <c r="IV311" t="s">
        <v>379</v>
      </c>
      <c r="IW311" t="s">
        <v>21</v>
      </c>
      <c r="IX311" t="s">
        <v>57</v>
      </c>
      <c r="IY311" t="s">
        <v>27</v>
      </c>
      <c r="IZ311" t="s">
        <v>122</v>
      </c>
      <c r="JA311" s="14">
        <v>1</v>
      </c>
      <c r="JB311" s="14">
        <v>1</v>
      </c>
      <c r="JC311" s="14">
        <v>1</v>
      </c>
      <c r="JD311" s="14">
        <v>1</v>
      </c>
    </row>
    <row r="312" spans="254:264" s="1" customFormat="1" x14ac:dyDescent="0.35">
      <c r="IT312" s="14">
        <v>90</v>
      </c>
      <c r="IU312" t="s">
        <v>132</v>
      </c>
      <c r="IV312" t="s">
        <v>379</v>
      </c>
      <c r="IW312" t="s">
        <v>21</v>
      </c>
      <c r="IX312" t="s">
        <v>57</v>
      </c>
      <c r="IY312" t="s">
        <v>27</v>
      </c>
      <c r="IZ312" t="s">
        <v>122</v>
      </c>
      <c r="JA312" s="14">
        <v>0.02</v>
      </c>
      <c r="JB312" s="14">
        <v>0.18</v>
      </c>
      <c r="JC312" s="14">
        <v>0.15</v>
      </c>
      <c r="JD312" s="14">
        <v>0.15</v>
      </c>
    </row>
    <row r="313" spans="254:264" s="1" customFormat="1" x14ac:dyDescent="0.35">
      <c r="IT313" s="14">
        <v>91</v>
      </c>
      <c r="IU313" t="s">
        <v>133</v>
      </c>
      <c r="IV313" t="s">
        <v>379</v>
      </c>
      <c r="IW313" t="s">
        <v>21</v>
      </c>
      <c r="IX313" t="s">
        <v>57</v>
      </c>
      <c r="IY313" t="s">
        <v>27</v>
      </c>
      <c r="IZ313" t="s">
        <v>122</v>
      </c>
      <c r="JA313" s="14">
        <v>0.02</v>
      </c>
      <c r="JB313" s="14">
        <v>0.18</v>
      </c>
      <c r="JC313" s="14">
        <v>0.15</v>
      </c>
      <c r="JD313" s="14">
        <v>0.15</v>
      </c>
    </row>
    <row r="314" spans="254:264" s="1" customFormat="1" x14ac:dyDescent="0.35">
      <c r="IT314" s="14">
        <v>92</v>
      </c>
      <c r="IU314" t="s">
        <v>134</v>
      </c>
      <c r="IV314" t="s">
        <v>379</v>
      </c>
      <c r="IW314" t="s">
        <v>21</v>
      </c>
      <c r="IX314" t="s">
        <v>57</v>
      </c>
      <c r="IY314" t="s">
        <v>27</v>
      </c>
      <c r="IZ314" t="s">
        <v>122</v>
      </c>
      <c r="JA314" s="14">
        <v>0.01</v>
      </c>
      <c r="JB314" s="14">
        <v>0.01</v>
      </c>
      <c r="JC314" s="14">
        <v>1.4999999999999999E-2</v>
      </c>
      <c r="JD314" s="14">
        <v>1.4999999999999999E-2</v>
      </c>
    </row>
    <row r="315" spans="254:264" s="1" customFormat="1" x14ac:dyDescent="0.35">
      <c r="IT315" s="14">
        <v>93</v>
      </c>
      <c r="IU315" t="s">
        <v>135</v>
      </c>
      <c r="IV315" t="s">
        <v>379</v>
      </c>
      <c r="IW315" t="s">
        <v>21</v>
      </c>
      <c r="IX315" t="s">
        <v>57</v>
      </c>
      <c r="IY315" t="s">
        <v>27</v>
      </c>
      <c r="IZ315" t="s">
        <v>122</v>
      </c>
      <c r="JA315" s="14">
        <v>0.01</v>
      </c>
      <c r="JB315" s="14">
        <v>0.01</v>
      </c>
      <c r="JC315" s="14">
        <v>1.4999999999999999E-2</v>
      </c>
      <c r="JD315" s="14">
        <v>1.4999999999999999E-2</v>
      </c>
    </row>
    <row r="316" spans="254:264" s="1" customFormat="1" x14ac:dyDescent="0.35">
      <c r="IT316" s="14">
        <v>94</v>
      </c>
      <c r="IU316" t="s">
        <v>136</v>
      </c>
      <c r="IV316" t="s">
        <v>379</v>
      </c>
      <c r="IW316" t="s">
        <v>21</v>
      </c>
      <c r="IX316" t="s">
        <v>57</v>
      </c>
      <c r="IY316" t="s">
        <v>27</v>
      </c>
      <c r="IZ316" t="s">
        <v>122</v>
      </c>
      <c r="JA316" s="14">
        <v>2</v>
      </c>
      <c r="JB316" s="14">
        <v>6</v>
      </c>
      <c r="JC316" s="14">
        <v>6</v>
      </c>
      <c r="JD316" s="14">
        <v>6</v>
      </c>
    </row>
    <row r="317" spans="254:264" s="1" customFormat="1" x14ac:dyDescent="0.35">
      <c r="IT317" s="14">
        <v>95</v>
      </c>
      <c r="IU317" t="s">
        <v>137</v>
      </c>
      <c r="IV317" t="s">
        <v>379</v>
      </c>
      <c r="IW317" t="s">
        <v>21</v>
      </c>
      <c r="IX317" t="s">
        <v>57</v>
      </c>
      <c r="IY317" t="s">
        <v>27</v>
      </c>
      <c r="IZ317" t="s">
        <v>122</v>
      </c>
      <c r="JA317" s="14">
        <v>0.02</v>
      </c>
      <c r="JB317" s="14">
        <v>0.18</v>
      </c>
      <c r="JC317" s="14">
        <v>0.15</v>
      </c>
      <c r="JD317" s="14">
        <v>0.15</v>
      </c>
    </row>
    <row r="318" spans="254:264" s="1" customFormat="1" x14ac:dyDescent="0.35">
      <c r="IT318" s="14">
        <v>96</v>
      </c>
      <c r="IU318" t="s">
        <v>138</v>
      </c>
      <c r="IV318" t="s">
        <v>379</v>
      </c>
      <c r="IW318" t="s">
        <v>21</v>
      </c>
      <c r="IX318" t="s">
        <v>57</v>
      </c>
      <c r="IY318" t="s">
        <v>27</v>
      </c>
      <c r="IZ318" t="s">
        <v>122</v>
      </c>
      <c r="JA318" s="14">
        <v>1</v>
      </c>
      <c r="JB318" s="14">
        <v>1</v>
      </c>
      <c r="JC318" s="14">
        <v>1</v>
      </c>
      <c r="JD318" s="14">
        <v>1</v>
      </c>
    </row>
    <row r="319" spans="254:264" s="1" customFormat="1" x14ac:dyDescent="0.35">
      <c r="IT319" s="14">
        <v>97</v>
      </c>
      <c r="IU319" t="s">
        <v>139</v>
      </c>
      <c r="IV319" t="s">
        <v>379</v>
      </c>
      <c r="IW319" t="s">
        <v>21</v>
      </c>
      <c r="IX319" t="s">
        <v>57</v>
      </c>
      <c r="IY319" t="s">
        <v>27</v>
      </c>
      <c r="IZ319" t="s">
        <v>122</v>
      </c>
      <c r="JA319" s="14">
        <v>0.05</v>
      </c>
      <c r="JB319" s="14">
        <v>0.25</v>
      </c>
      <c r="JC319" s="14">
        <v>0.25</v>
      </c>
      <c r="JD319" s="14">
        <v>0.25</v>
      </c>
    </row>
    <row r="320" spans="254:264" s="1" customFormat="1" x14ac:dyDescent="0.35">
      <c r="IT320" s="14">
        <v>98</v>
      </c>
      <c r="IU320" t="s">
        <v>140</v>
      </c>
      <c r="IV320" t="s">
        <v>379</v>
      </c>
      <c r="IW320" t="s">
        <v>21</v>
      </c>
      <c r="IX320" t="s">
        <v>57</v>
      </c>
      <c r="IY320" t="s">
        <v>27</v>
      </c>
      <c r="IZ320" t="s">
        <v>122</v>
      </c>
      <c r="JA320" s="14">
        <v>0.01</v>
      </c>
      <c r="JB320" s="14">
        <v>0.08</v>
      </c>
      <c r="JC320" s="14">
        <v>0.08</v>
      </c>
      <c r="JD320" s="14">
        <v>0.08</v>
      </c>
    </row>
    <row r="321" spans="254:264" s="1" customFormat="1" x14ac:dyDescent="0.35">
      <c r="IT321" s="14">
        <v>99</v>
      </c>
      <c r="IU321" t="s">
        <v>454</v>
      </c>
      <c r="IV321" t="s">
        <v>379</v>
      </c>
      <c r="IW321" t="s">
        <v>21</v>
      </c>
      <c r="IX321" t="s">
        <v>57</v>
      </c>
      <c r="IY321" t="s">
        <v>27</v>
      </c>
      <c r="IZ321" t="s">
        <v>122</v>
      </c>
      <c r="JA321" s="14">
        <v>0.01</v>
      </c>
      <c r="JB321" s="14">
        <v>0.08</v>
      </c>
      <c r="JC321" s="14">
        <v>0.08</v>
      </c>
      <c r="JD321" s="14">
        <v>0.08</v>
      </c>
    </row>
    <row r="322" spans="254:264" s="1" customFormat="1" x14ac:dyDescent="0.35">
      <c r="IT322" s="14">
        <v>100</v>
      </c>
      <c r="IU322" t="s">
        <v>141</v>
      </c>
      <c r="IV322" t="s">
        <v>379</v>
      </c>
      <c r="IW322" t="s">
        <v>21</v>
      </c>
      <c r="IX322" t="s">
        <v>57</v>
      </c>
      <c r="IY322" t="s">
        <v>27</v>
      </c>
      <c r="IZ322" t="s">
        <v>122</v>
      </c>
      <c r="JA322" s="14">
        <v>0.01</v>
      </c>
      <c r="JB322" s="14">
        <v>0.08</v>
      </c>
      <c r="JC322" s="14">
        <v>0.08</v>
      </c>
      <c r="JD322" s="14">
        <v>0.08</v>
      </c>
    </row>
    <row r="323" spans="254:264" s="1" customFormat="1" x14ac:dyDescent="0.35">
      <c r="IT323" s="14">
        <v>101</v>
      </c>
      <c r="IU323" t="s">
        <v>142</v>
      </c>
      <c r="IV323" t="s">
        <v>379</v>
      </c>
      <c r="IW323" t="s">
        <v>21</v>
      </c>
      <c r="IX323" t="s">
        <v>57</v>
      </c>
      <c r="IY323" t="s">
        <v>27</v>
      </c>
      <c r="IZ323" t="s">
        <v>122</v>
      </c>
      <c r="JA323" s="14">
        <v>0.01</v>
      </c>
      <c r="JB323" s="14">
        <v>0.08</v>
      </c>
      <c r="JC323" s="14">
        <v>0.08</v>
      </c>
      <c r="JD323" s="14">
        <v>0.08</v>
      </c>
    </row>
    <row r="324" spans="254:264" s="1" customFormat="1" x14ac:dyDescent="0.35">
      <c r="IT324" s="14">
        <v>102</v>
      </c>
      <c r="IU324" t="s">
        <v>143</v>
      </c>
      <c r="IV324" t="s">
        <v>379</v>
      </c>
      <c r="IW324" t="s">
        <v>21</v>
      </c>
      <c r="IX324" t="s">
        <v>57</v>
      </c>
      <c r="IY324" t="s">
        <v>27</v>
      </c>
      <c r="IZ324" t="s">
        <v>122</v>
      </c>
      <c r="JA324" s="14">
        <v>1</v>
      </c>
      <c r="JB324" s="14">
        <v>1</v>
      </c>
      <c r="JC324" s="14">
        <v>1</v>
      </c>
      <c r="JD324" s="14">
        <v>1</v>
      </c>
    </row>
    <row r="325" spans="254:264" s="1" customFormat="1" x14ac:dyDescent="0.35">
      <c r="IT325" s="14">
        <v>103</v>
      </c>
      <c r="IU325" t="s">
        <v>144</v>
      </c>
      <c r="IV325" t="s">
        <v>379</v>
      </c>
      <c r="IW325" t="s">
        <v>21</v>
      </c>
      <c r="IX325" t="s">
        <v>57</v>
      </c>
      <c r="IY325" t="s">
        <v>27</v>
      </c>
      <c r="IZ325" t="s">
        <v>122</v>
      </c>
      <c r="JA325" s="14">
        <v>5.0000000000000001E-3</v>
      </c>
      <c r="JB325" s="14">
        <v>5.0000000000000001E-3</v>
      </c>
      <c r="JC325" s="14">
        <v>5.0000000000000001E-3</v>
      </c>
      <c r="JD325" s="14">
        <v>5.0000000000000001E-3</v>
      </c>
    </row>
    <row r="326" spans="254:264" s="1" customFormat="1" x14ac:dyDescent="0.35">
      <c r="IT326" s="14">
        <v>104</v>
      </c>
      <c r="IU326" t="s">
        <v>455</v>
      </c>
      <c r="IV326" t="s">
        <v>379</v>
      </c>
      <c r="IW326" t="s">
        <v>21</v>
      </c>
      <c r="IX326" t="s">
        <v>57</v>
      </c>
      <c r="IY326" t="s">
        <v>27</v>
      </c>
      <c r="IZ326" t="s">
        <v>122</v>
      </c>
      <c r="JA326" s="14">
        <v>1</v>
      </c>
      <c r="JB326" s="14">
        <v>1</v>
      </c>
      <c r="JC326" s="14">
        <v>1</v>
      </c>
      <c r="JD326" s="14">
        <v>1</v>
      </c>
    </row>
    <row r="327" spans="254:264" s="1" customFormat="1" x14ac:dyDescent="0.35">
      <c r="IT327" s="14">
        <v>105</v>
      </c>
      <c r="IU327" t="s">
        <v>145</v>
      </c>
      <c r="IV327" t="s">
        <v>379</v>
      </c>
      <c r="IW327" t="s">
        <v>21</v>
      </c>
      <c r="IX327" t="s">
        <v>57</v>
      </c>
      <c r="IY327" t="s">
        <v>27</v>
      </c>
      <c r="IZ327" t="s">
        <v>122</v>
      </c>
      <c r="JA327" s="14">
        <v>1</v>
      </c>
      <c r="JB327" s="14">
        <v>1</v>
      </c>
      <c r="JC327" s="14">
        <v>1</v>
      </c>
      <c r="JD327" s="14">
        <v>0</v>
      </c>
    </row>
    <row r="328" spans="254:264" s="1" customFormat="1" x14ac:dyDescent="0.35">
      <c r="IT328" s="14">
        <v>106</v>
      </c>
      <c r="IU328" t="s">
        <v>146</v>
      </c>
      <c r="IV328" t="s">
        <v>379</v>
      </c>
      <c r="IW328" t="s">
        <v>21</v>
      </c>
      <c r="IX328" t="s">
        <v>57</v>
      </c>
      <c r="IY328" t="s">
        <v>27</v>
      </c>
      <c r="IZ328" t="s">
        <v>122</v>
      </c>
      <c r="JA328" s="14">
        <v>1</v>
      </c>
      <c r="JB328" s="14">
        <v>1</v>
      </c>
      <c r="JC328" s="14">
        <v>1</v>
      </c>
      <c r="JD328" s="14">
        <v>1</v>
      </c>
    </row>
    <row r="329" spans="254:264" s="1" customFormat="1" x14ac:dyDescent="0.35">
      <c r="IT329" s="14">
        <v>107</v>
      </c>
      <c r="IU329" t="s">
        <v>147</v>
      </c>
      <c r="IV329" t="s">
        <v>379</v>
      </c>
      <c r="IW329" t="s">
        <v>21</v>
      </c>
      <c r="IX329" t="s">
        <v>57</v>
      </c>
      <c r="IY329" t="s">
        <v>27</v>
      </c>
      <c r="IZ329" t="s">
        <v>122</v>
      </c>
      <c r="JA329" s="14">
        <v>1</v>
      </c>
      <c r="JB329" s="14">
        <v>1</v>
      </c>
      <c r="JC329" s="14">
        <v>1</v>
      </c>
      <c r="JD329" s="14">
        <v>1</v>
      </c>
    </row>
    <row r="330" spans="254:264" s="1" customFormat="1" x14ac:dyDescent="0.35">
      <c r="IT330" s="14">
        <v>108</v>
      </c>
      <c r="IU330" t="s">
        <v>148</v>
      </c>
      <c r="IV330" t="s">
        <v>379</v>
      </c>
      <c r="IW330" t="s">
        <v>21</v>
      </c>
      <c r="IX330" t="s">
        <v>57</v>
      </c>
      <c r="IY330" t="s">
        <v>27</v>
      </c>
      <c r="IZ330" t="s">
        <v>122</v>
      </c>
      <c r="JA330" s="14">
        <v>1</v>
      </c>
      <c r="JB330" s="14">
        <v>1</v>
      </c>
      <c r="JC330" s="14">
        <v>1</v>
      </c>
      <c r="JD330" s="14">
        <v>1</v>
      </c>
    </row>
    <row r="331" spans="254:264" s="1" customFormat="1" x14ac:dyDescent="0.35">
      <c r="IT331" s="14">
        <v>109</v>
      </c>
      <c r="IU331" t="s">
        <v>149</v>
      </c>
      <c r="IV331" t="s">
        <v>379</v>
      </c>
      <c r="IW331" t="s">
        <v>21</v>
      </c>
      <c r="IX331" t="s">
        <v>57</v>
      </c>
      <c r="IY331" t="s">
        <v>27</v>
      </c>
      <c r="IZ331" t="s">
        <v>122</v>
      </c>
      <c r="JA331" s="14">
        <v>1</v>
      </c>
      <c r="JB331" s="14">
        <v>1</v>
      </c>
      <c r="JC331" s="14">
        <v>1</v>
      </c>
      <c r="JD331" s="14">
        <v>1</v>
      </c>
    </row>
    <row r="332" spans="254:264" s="1" customFormat="1" x14ac:dyDescent="0.35">
      <c r="IT332" s="14">
        <v>110</v>
      </c>
      <c r="IU332" t="s">
        <v>150</v>
      </c>
      <c r="IV332" t="s">
        <v>380</v>
      </c>
      <c r="IW332" t="s">
        <v>21</v>
      </c>
      <c r="IX332" t="s">
        <v>151</v>
      </c>
      <c r="IY332" t="s">
        <v>30</v>
      </c>
      <c r="IZ332" t="s">
        <v>152</v>
      </c>
      <c r="JA332" s="14">
        <v>0</v>
      </c>
      <c r="JB332" s="14">
        <v>2</v>
      </c>
      <c r="JC332" s="14">
        <v>2</v>
      </c>
      <c r="JD332" s="14">
        <v>2</v>
      </c>
    </row>
    <row r="333" spans="254:264" s="1" customFormat="1" x14ac:dyDescent="0.35">
      <c r="IT333" s="14">
        <v>111</v>
      </c>
      <c r="IU333" t="s">
        <v>153</v>
      </c>
      <c r="IV333" t="s">
        <v>380</v>
      </c>
      <c r="IW333" t="s">
        <v>21</v>
      </c>
      <c r="IX333" t="s">
        <v>151</v>
      </c>
      <c r="IY333" t="s">
        <v>30</v>
      </c>
      <c r="IZ333" t="s">
        <v>152</v>
      </c>
      <c r="JA333" s="14">
        <v>1</v>
      </c>
      <c r="JB333" s="14">
        <v>2</v>
      </c>
      <c r="JC333" s="14">
        <v>3</v>
      </c>
      <c r="JD333" s="14">
        <v>2</v>
      </c>
    </row>
    <row r="334" spans="254:264" s="1" customFormat="1" x14ac:dyDescent="0.35">
      <c r="IT334" s="14">
        <v>112</v>
      </c>
      <c r="IU334" t="s">
        <v>154</v>
      </c>
      <c r="IV334" t="s">
        <v>381</v>
      </c>
      <c r="IW334" t="s">
        <v>21</v>
      </c>
      <c r="IX334" t="s">
        <v>151</v>
      </c>
      <c r="IY334" t="s">
        <v>30</v>
      </c>
      <c r="IZ334" t="s">
        <v>152</v>
      </c>
      <c r="JA334" s="14">
        <v>1</v>
      </c>
      <c r="JB334" s="14">
        <v>2</v>
      </c>
      <c r="JC334" s="14">
        <v>3</v>
      </c>
      <c r="JD334" s="14">
        <v>2</v>
      </c>
    </row>
    <row r="335" spans="254:264" s="1" customFormat="1" x14ac:dyDescent="0.35">
      <c r="IT335" s="14">
        <v>113</v>
      </c>
      <c r="IU335" t="s">
        <v>155</v>
      </c>
      <c r="IV335" t="s">
        <v>381</v>
      </c>
      <c r="IW335" t="s">
        <v>21</v>
      </c>
      <c r="IX335" t="s">
        <v>151</v>
      </c>
      <c r="IY335" t="s">
        <v>30</v>
      </c>
      <c r="IZ335" t="s">
        <v>152</v>
      </c>
      <c r="JA335" s="14">
        <v>1</v>
      </c>
      <c r="JB335" s="14">
        <v>2</v>
      </c>
      <c r="JC335" s="14">
        <v>3</v>
      </c>
      <c r="JD335" s="14">
        <v>2</v>
      </c>
    </row>
    <row r="336" spans="254:264" s="1" customFormat="1" x14ac:dyDescent="0.35">
      <c r="IT336" s="14">
        <v>114</v>
      </c>
      <c r="IU336" t="s">
        <v>156</v>
      </c>
      <c r="IV336" t="s">
        <v>381</v>
      </c>
      <c r="IW336" t="s">
        <v>21</v>
      </c>
      <c r="IX336" t="s">
        <v>151</v>
      </c>
      <c r="IY336" t="s">
        <v>30</v>
      </c>
      <c r="IZ336" t="s">
        <v>152</v>
      </c>
      <c r="JA336" s="14">
        <v>1</v>
      </c>
      <c r="JB336" s="14">
        <v>2</v>
      </c>
      <c r="JC336" s="14">
        <v>3</v>
      </c>
      <c r="JD336" s="14">
        <v>3</v>
      </c>
    </row>
    <row r="337" spans="254:264" s="1" customFormat="1" x14ac:dyDescent="0.35">
      <c r="IT337" s="14">
        <v>115</v>
      </c>
      <c r="IU337" t="s">
        <v>157</v>
      </c>
      <c r="IV337" t="s">
        <v>381</v>
      </c>
      <c r="IW337" t="s">
        <v>21</v>
      </c>
      <c r="IX337" t="s">
        <v>151</v>
      </c>
      <c r="IY337" t="s">
        <v>30</v>
      </c>
      <c r="IZ337" t="s">
        <v>152</v>
      </c>
      <c r="JA337" s="14">
        <v>1</v>
      </c>
      <c r="JB337" s="14">
        <v>2</v>
      </c>
      <c r="JC337" s="14">
        <v>3</v>
      </c>
      <c r="JD337" s="14">
        <v>2</v>
      </c>
    </row>
    <row r="338" spans="254:264" s="1" customFormat="1" x14ac:dyDescent="0.35">
      <c r="IT338" s="14">
        <v>116</v>
      </c>
      <c r="IU338" t="s">
        <v>158</v>
      </c>
      <c r="IV338" t="s">
        <v>381</v>
      </c>
      <c r="IW338" t="s">
        <v>21</v>
      </c>
      <c r="IX338" t="s">
        <v>151</v>
      </c>
      <c r="IY338" t="s">
        <v>30</v>
      </c>
      <c r="IZ338" t="s">
        <v>152</v>
      </c>
      <c r="JA338" s="14">
        <v>1</v>
      </c>
      <c r="JB338" s="14">
        <v>2</v>
      </c>
      <c r="JC338" s="14">
        <v>1</v>
      </c>
      <c r="JD338" s="14">
        <v>1</v>
      </c>
    </row>
    <row r="339" spans="254:264" s="1" customFormat="1" x14ac:dyDescent="0.35">
      <c r="IT339" s="14">
        <v>117</v>
      </c>
      <c r="IU339" t="s">
        <v>159</v>
      </c>
      <c r="IV339" t="s">
        <v>380</v>
      </c>
      <c r="IW339" t="s">
        <v>21</v>
      </c>
      <c r="IX339" t="s">
        <v>151</v>
      </c>
      <c r="IY339" t="s">
        <v>30</v>
      </c>
      <c r="IZ339" t="s">
        <v>152</v>
      </c>
      <c r="JA339" s="14">
        <v>0</v>
      </c>
      <c r="JB339" s="14">
        <v>2</v>
      </c>
      <c r="JC339" s="14">
        <v>2</v>
      </c>
      <c r="JD339" s="14">
        <v>1</v>
      </c>
    </row>
    <row r="340" spans="254:264" s="1" customFormat="1" x14ac:dyDescent="0.35">
      <c r="IT340" s="14">
        <v>118</v>
      </c>
      <c r="IU340" t="s">
        <v>160</v>
      </c>
      <c r="IV340" t="s">
        <v>380</v>
      </c>
      <c r="IW340" t="s">
        <v>21</v>
      </c>
      <c r="IX340" t="s">
        <v>151</v>
      </c>
      <c r="IY340" t="s">
        <v>30</v>
      </c>
      <c r="IZ340" t="s">
        <v>152</v>
      </c>
      <c r="JA340" s="14">
        <v>0</v>
      </c>
      <c r="JB340" s="14">
        <v>2</v>
      </c>
      <c r="JC340" s="14">
        <v>2</v>
      </c>
      <c r="JD340" s="14">
        <v>1</v>
      </c>
    </row>
    <row r="341" spans="254:264" s="1" customFormat="1" x14ac:dyDescent="0.35">
      <c r="IT341" s="14">
        <v>119</v>
      </c>
      <c r="IU341" t="s">
        <v>161</v>
      </c>
      <c r="IV341" t="s">
        <v>381</v>
      </c>
      <c r="IW341" t="s">
        <v>21</v>
      </c>
      <c r="IX341" t="s">
        <v>151</v>
      </c>
      <c r="IY341" t="s">
        <v>30</v>
      </c>
      <c r="IZ341" t="s">
        <v>152</v>
      </c>
      <c r="JA341" s="14">
        <v>0</v>
      </c>
      <c r="JB341" s="14">
        <v>2</v>
      </c>
      <c r="JC341" s="14">
        <v>1</v>
      </c>
      <c r="JD341" s="14">
        <v>1</v>
      </c>
    </row>
    <row r="342" spans="254:264" s="1" customFormat="1" x14ac:dyDescent="0.35">
      <c r="IT342" s="14">
        <v>120</v>
      </c>
      <c r="IU342" t="s">
        <v>162</v>
      </c>
      <c r="IV342" t="s">
        <v>381</v>
      </c>
      <c r="IW342" t="s">
        <v>21</v>
      </c>
      <c r="IX342" t="s">
        <v>151</v>
      </c>
      <c r="IY342" t="s">
        <v>30</v>
      </c>
      <c r="IZ342" t="s">
        <v>152</v>
      </c>
      <c r="JA342" s="14">
        <v>0</v>
      </c>
      <c r="JB342" s="14">
        <v>1</v>
      </c>
      <c r="JC342" s="14">
        <v>0</v>
      </c>
      <c r="JD342" s="14">
        <v>2</v>
      </c>
    </row>
    <row r="343" spans="254:264" s="1" customFormat="1" x14ac:dyDescent="0.35">
      <c r="IT343" s="14">
        <v>121</v>
      </c>
      <c r="IU343" t="s">
        <v>163</v>
      </c>
      <c r="IV343" t="s">
        <v>381</v>
      </c>
      <c r="IW343" t="s">
        <v>21</v>
      </c>
      <c r="IX343" t="s">
        <v>151</v>
      </c>
      <c r="IY343" t="s">
        <v>30</v>
      </c>
      <c r="IZ343" t="s">
        <v>152</v>
      </c>
      <c r="JA343" s="14">
        <v>0</v>
      </c>
      <c r="JB343" s="14">
        <v>0</v>
      </c>
      <c r="JC343" s="14">
        <v>1</v>
      </c>
      <c r="JD343" s="14">
        <v>0</v>
      </c>
    </row>
    <row r="344" spans="254:264" s="1" customFormat="1" x14ac:dyDescent="0.35">
      <c r="IT344" s="14">
        <v>122</v>
      </c>
      <c r="IU344" t="s">
        <v>164</v>
      </c>
      <c r="IV344" t="s">
        <v>381</v>
      </c>
      <c r="IW344" t="s">
        <v>21</v>
      </c>
      <c r="IX344" t="s">
        <v>151</v>
      </c>
      <c r="IY344" t="s">
        <v>30</v>
      </c>
      <c r="IZ344" t="s">
        <v>152</v>
      </c>
      <c r="JA344" s="14">
        <v>7</v>
      </c>
      <c r="JB344" s="14">
        <v>12</v>
      </c>
      <c r="JC344" s="14">
        <v>20</v>
      </c>
      <c r="JD344" s="14">
        <v>13</v>
      </c>
    </row>
    <row r="345" spans="254:264" s="1" customFormat="1" x14ac:dyDescent="0.35">
      <c r="IT345" s="14">
        <v>123</v>
      </c>
      <c r="IU345" t="s">
        <v>165</v>
      </c>
      <c r="IV345" t="s">
        <v>381</v>
      </c>
      <c r="IW345" t="s">
        <v>21</v>
      </c>
      <c r="IX345" t="s">
        <v>151</v>
      </c>
      <c r="IY345" t="s">
        <v>30</v>
      </c>
      <c r="IZ345" t="s">
        <v>152</v>
      </c>
      <c r="JA345" s="14">
        <v>0</v>
      </c>
      <c r="JB345" s="14">
        <v>0</v>
      </c>
      <c r="JC345" s="14">
        <v>1</v>
      </c>
      <c r="JD345" s="14">
        <v>0</v>
      </c>
    </row>
    <row r="346" spans="254:264" s="1" customFormat="1" x14ac:dyDescent="0.35">
      <c r="IT346" s="14">
        <v>124</v>
      </c>
      <c r="IU346" t="s">
        <v>166</v>
      </c>
      <c r="IV346" t="s">
        <v>381</v>
      </c>
      <c r="IW346" t="s">
        <v>21</v>
      </c>
      <c r="IX346" t="s">
        <v>151</v>
      </c>
      <c r="IY346" t="s">
        <v>30</v>
      </c>
      <c r="IZ346" t="s">
        <v>152</v>
      </c>
      <c r="JA346" s="14">
        <v>0</v>
      </c>
      <c r="JB346" s="14">
        <v>2</v>
      </c>
      <c r="JC346" s="14">
        <v>2</v>
      </c>
      <c r="JD346" s="14">
        <v>1</v>
      </c>
    </row>
    <row r="347" spans="254:264" s="1" customFormat="1" x14ac:dyDescent="0.35">
      <c r="IT347" s="14">
        <v>125</v>
      </c>
      <c r="IU347" t="s">
        <v>167</v>
      </c>
      <c r="IV347" t="s">
        <v>381</v>
      </c>
      <c r="IW347" t="s">
        <v>21</v>
      </c>
      <c r="IX347" t="s">
        <v>151</v>
      </c>
      <c r="IY347" t="s">
        <v>30</v>
      </c>
      <c r="IZ347" t="s">
        <v>152</v>
      </c>
      <c r="JA347" s="14">
        <v>1</v>
      </c>
      <c r="JB347" s="14">
        <v>1</v>
      </c>
      <c r="JC347" s="14">
        <v>1</v>
      </c>
      <c r="JD347" s="14">
        <v>1</v>
      </c>
    </row>
    <row r="348" spans="254:264" s="1" customFormat="1" x14ac:dyDescent="0.35">
      <c r="IT348" s="14">
        <v>126</v>
      </c>
      <c r="IU348" t="s">
        <v>168</v>
      </c>
      <c r="IV348" t="s">
        <v>381</v>
      </c>
      <c r="IW348" t="s">
        <v>21</v>
      </c>
      <c r="IX348" t="s">
        <v>151</v>
      </c>
      <c r="IY348" t="s">
        <v>30</v>
      </c>
      <c r="IZ348" t="s">
        <v>152</v>
      </c>
      <c r="JA348" s="14">
        <v>50</v>
      </c>
      <c r="JB348" s="14">
        <v>50</v>
      </c>
      <c r="JC348" s="14">
        <v>50</v>
      </c>
      <c r="JD348" s="14">
        <v>50</v>
      </c>
    </row>
    <row r="349" spans="254:264" s="1" customFormat="1" x14ac:dyDescent="0.35">
      <c r="IT349" s="14">
        <v>127</v>
      </c>
      <c r="IU349" t="s">
        <v>169</v>
      </c>
      <c r="IV349" t="s">
        <v>381</v>
      </c>
      <c r="IW349" t="s">
        <v>21</v>
      </c>
      <c r="IX349" t="s">
        <v>151</v>
      </c>
      <c r="IY349" t="s">
        <v>30</v>
      </c>
      <c r="IZ349" t="s">
        <v>152</v>
      </c>
      <c r="JA349" s="14">
        <v>0</v>
      </c>
      <c r="JB349" s="14">
        <v>1</v>
      </c>
      <c r="JC349" s="14">
        <v>1</v>
      </c>
      <c r="JD349" s="14">
        <v>0</v>
      </c>
    </row>
    <row r="350" spans="254:264" s="1" customFormat="1" x14ac:dyDescent="0.35">
      <c r="IT350" s="14">
        <v>128</v>
      </c>
      <c r="IU350" t="s">
        <v>170</v>
      </c>
      <c r="IV350" t="s">
        <v>380</v>
      </c>
      <c r="IW350" t="s">
        <v>21</v>
      </c>
      <c r="IX350" t="s">
        <v>151</v>
      </c>
      <c r="IY350" t="s">
        <v>30</v>
      </c>
      <c r="IZ350" t="s">
        <v>152</v>
      </c>
      <c r="JA350" s="14">
        <v>0</v>
      </c>
      <c r="JB350" s="14">
        <v>1</v>
      </c>
      <c r="JC350" s="14">
        <v>0</v>
      </c>
      <c r="JD350" s="14">
        <v>0</v>
      </c>
    </row>
    <row r="351" spans="254:264" s="1" customFormat="1" x14ac:dyDescent="0.35">
      <c r="IT351" s="14">
        <v>129</v>
      </c>
      <c r="IU351" t="s">
        <v>171</v>
      </c>
      <c r="IV351" t="s">
        <v>382</v>
      </c>
      <c r="IW351" t="s">
        <v>21</v>
      </c>
      <c r="IX351" t="s">
        <v>172</v>
      </c>
      <c r="IY351" t="s">
        <v>32</v>
      </c>
      <c r="IZ351" t="s">
        <v>173</v>
      </c>
      <c r="JA351" s="14">
        <v>1</v>
      </c>
      <c r="JB351" s="14">
        <v>1</v>
      </c>
      <c r="JC351" s="14">
        <v>2</v>
      </c>
      <c r="JD351" s="14">
        <v>2</v>
      </c>
    </row>
    <row r="352" spans="254:264" s="1" customFormat="1" x14ac:dyDescent="0.35">
      <c r="IT352" s="14">
        <v>130</v>
      </c>
      <c r="IU352" t="s">
        <v>456</v>
      </c>
      <c r="IV352" t="s">
        <v>382</v>
      </c>
      <c r="IW352" t="s">
        <v>21</v>
      </c>
      <c r="IX352" t="s">
        <v>172</v>
      </c>
      <c r="IY352" t="s">
        <v>32</v>
      </c>
      <c r="IZ352" t="s">
        <v>173</v>
      </c>
      <c r="JA352" s="14">
        <v>1</v>
      </c>
      <c r="JB352" s="14">
        <v>2</v>
      </c>
      <c r="JC352" s="14">
        <v>2</v>
      </c>
      <c r="JD352" s="14">
        <v>1</v>
      </c>
    </row>
    <row r="353" spans="254:264" s="1" customFormat="1" x14ac:dyDescent="0.35">
      <c r="IT353" s="14">
        <v>131</v>
      </c>
      <c r="IU353" t="s">
        <v>174</v>
      </c>
      <c r="IV353" t="s">
        <v>382</v>
      </c>
      <c r="IW353" t="s">
        <v>21</v>
      </c>
      <c r="IX353" t="s">
        <v>172</v>
      </c>
      <c r="IY353" t="s">
        <v>32</v>
      </c>
      <c r="IZ353" t="s">
        <v>173</v>
      </c>
      <c r="JA353" s="14">
        <v>0</v>
      </c>
      <c r="JB353" s="14">
        <v>1</v>
      </c>
      <c r="JC353" s="14">
        <v>1</v>
      </c>
      <c r="JD353" s="14">
        <v>2</v>
      </c>
    </row>
    <row r="354" spans="254:264" s="1" customFormat="1" x14ac:dyDescent="0.35">
      <c r="IT354" s="14">
        <v>132</v>
      </c>
      <c r="IU354" t="s">
        <v>175</v>
      </c>
      <c r="IV354" t="s">
        <v>382</v>
      </c>
      <c r="IW354" t="s">
        <v>21</v>
      </c>
      <c r="IX354" t="s">
        <v>172</v>
      </c>
      <c r="IY354" t="s">
        <v>32</v>
      </c>
      <c r="IZ354" t="s">
        <v>173</v>
      </c>
      <c r="JA354" s="14">
        <v>0</v>
      </c>
      <c r="JB354" s="14">
        <v>0</v>
      </c>
      <c r="JC354" s="14">
        <v>1</v>
      </c>
      <c r="JD354" s="14">
        <v>1</v>
      </c>
    </row>
    <row r="355" spans="254:264" s="1" customFormat="1" x14ac:dyDescent="0.35">
      <c r="IT355" s="14">
        <v>133</v>
      </c>
      <c r="IU355" t="s">
        <v>176</v>
      </c>
      <c r="IV355" t="s">
        <v>382</v>
      </c>
      <c r="IW355" t="s">
        <v>21</v>
      </c>
      <c r="IX355" t="s">
        <v>172</v>
      </c>
      <c r="IY355" t="s">
        <v>32</v>
      </c>
      <c r="IZ355" t="s">
        <v>177</v>
      </c>
      <c r="JA355" s="14">
        <v>0</v>
      </c>
      <c r="JB355" s="14">
        <v>1</v>
      </c>
      <c r="JC355" s="14">
        <v>1</v>
      </c>
      <c r="JD355" s="14">
        <v>0</v>
      </c>
    </row>
    <row r="356" spans="254:264" s="1" customFormat="1" x14ac:dyDescent="0.35">
      <c r="IT356" s="14">
        <v>134</v>
      </c>
      <c r="IU356" t="s">
        <v>178</v>
      </c>
      <c r="IV356" t="s">
        <v>382</v>
      </c>
      <c r="IW356" t="s">
        <v>21</v>
      </c>
      <c r="IX356" t="s">
        <v>172</v>
      </c>
      <c r="IY356" t="s">
        <v>32</v>
      </c>
      <c r="IZ356" t="s">
        <v>177</v>
      </c>
      <c r="JA356" s="14">
        <v>0</v>
      </c>
      <c r="JB356" s="14">
        <v>0</v>
      </c>
      <c r="JC356" s="14">
        <v>1</v>
      </c>
      <c r="JD356" s="14">
        <v>0</v>
      </c>
    </row>
    <row r="357" spans="254:264" s="1" customFormat="1" x14ac:dyDescent="0.35">
      <c r="IT357" s="14">
        <v>135</v>
      </c>
      <c r="IU357" t="s">
        <v>179</v>
      </c>
      <c r="IV357" t="s">
        <v>382</v>
      </c>
      <c r="IW357" t="s">
        <v>21</v>
      </c>
      <c r="IX357" t="s">
        <v>172</v>
      </c>
      <c r="IY357" t="s">
        <v>32</v>
      </c>
      <c r="IZ357" t="s">
        <v>177</v>
      </c>
      <c r="JA357" s="14">
        <v>0</v>
      </c>
      <c r="JB357" s="14">
        <v>2</v>
      </c>
      <c r="JC357" s="14">
        <v>1</v>
      </c>
      <c r="JD357" s="14">
        <v>1</v>
      </c>
    </row>
    <row r="358" spans="254:264" s="1" customFormat="1" x14ac:dyDescent="0.35">
      <c r="IT358" s="14">
        <v>136</v>
      </c>
      <c r="IU358" t="s">
        <v>180</v>
      </c>
      <c r="IV358" t="s">
        <v>383</v>
      </c>
      <c r="IW358" t="s">
        <v>21</v>
      </c>
      <c r="IX358" t="s">
        <v>181</v>
      </c>
      <c r="IY358" t="s">
        <v>34</v>
      </c>
      <c r="IZ358" t="s">
        <v>182</v>
      </c>
      <c r="JA358" s="14">
        <v>210</v>
      </c>
      <c r="JB358" s="14">
        <v>100</v>
      </c>
      <c r="JC358" s="14">
        <v>100</v>
      </c>
      <c r="JD358" s="14">
        <v>90</v>
      </c>
    </row>
    <row r="359" spans="254:264" s="1" customFormat="1" x14ac:dyDescent="0.35">
      <c r="IT359" s="14">
        <v>137</v>
      </c>
      <c r="IU359" t="s">
        <v>183</v>
      </c>
      <c r="IV359" t="s">
        <v>383</v>
      </c>
      <c r="IW359" t="s">
        <v>21</v>
      </c>
      <c r="IX359" t="s">
        <v>181</v>
      </c>
      <c r="IY359" t="s">
        <v>34</v>
      </c>
      <c r="IZ359" t="s">
        <v>184</v>
      </c>
      <c r="JA359" s="14">
        <v>0</v>
      </c>
      <c r="JB359" s="14">
        <v>0.5</v>
      </c>
      <c r="JC359" s="14">
        <v>0.25</v>
      </c>
      <c r="JD359" s="14">
        <v>0.25</v>
      </c>
    </row>
    <row r="360" spans="254:264" s="1" customFormat="1" x14ac:dyDescent="0.35">
      <c r="IT360" s="14">
        <v>138</v>
      </c>
      <c r="IU360" t="s">
        <v>185</v>
      </c>
      <c r="IV360" t="s">
        <v>384</v>
      </c>
      <c r="IW360" t="s">
        <v>21</v>
      </c>
      <c r="IX360" t="s">
        <v>181</v>
      </c>
      <c r="IY360" t="s">
        <v>34</v>
      </c>
      <c r="IZ360" t="s">
        <v>184</v>
      </c>
      <c r="JA360" s="14">
        <v>0</v>
      </c>
      <c r="JB360" s="14">
        <v>1</v>
      </c>
      <c r="JC360" s="14">
        <v>0</v>
      </c>
      <c r="JD360" s="14">
        <v>0</v>
      </c>
    </row>
    <row r="361" spans="254:264" s="1" customFormat="1" x14ac:dyDescent="0.35">
      <c r="IT361" s="14">
        <v>139</v>
      </c>
      <c r="IU361" t="s">
        <v>186</v>
      </c>
      <c r="IV361" t="s">
        <v>383</v>
      </c>
      <c r="IW361" t="s">
        <v>21</v>
      </c>
      <c r="IX361" t="s">
        <v>181</v>
      </c>
      <c r="IY361" t="s">
        <v>34</v>
      </c>
      <c r="IZ361" t="s">
        <v>184</v>
      </c>
      <c r="JA361" s="14">
        <v>300</v>
      </c>
      <c r="JB361" s="14">
        <v>600</v>
      </c>
      <c r="JC361" s="14">
        <v>600</v>
      </c>
      <c r="JD361" s="14">
        <v>500</v>
      </c>
    </row>
    <row r="362" spans="254:264" s="1" customFormat="1" x14ac:dyDescent="0.35">
      <c r="IT362" s="14">
        <v>140</v>
      </c>
      <c r="IU362" t="s">
        <v>457</v>
      </c>
      <c r="IV362" t="s">
        <v>383</v>
      </c>
      <c r="IW362" t="s">
        <v>21</v>
      </c>
      <c r="IX362" t="s">
        <v>181</v>
      </c>
      <c r="IY362" t="s">
        <v>34</v>
      </c>
      <c r="IZ362" t="s">
        <v>184</v>
      </c>
      <c r="JA362" s="14">
        <v>300</v>
      </c>
      <c r="JB362" s="14">
        <v>300</v>
      </c>
      <c r="JC362" s="14">
        <v>300</v>
      </c>
      <c r="JD362" s="14">
        <v>300</v>
      </c>
    </row>
    <row r="363" spans="254:264" s="1" customFormat="1" x14ac:dyDescent="0.35">
      <c r="IT363" s="14">
        <v>141</v>
      </c>
      <c r="IU363" t="s">
        <v>187</v>
      </c>
      <c r="IV363" t="s">
        <v>383</v>
      </c>
      <c r="IW363" t="s">
        <v>21</v>
      </c>
      <c r="IX363" t="s">
        <v>181</v>
      </c>
      <c r="IY363" t="s">
        <v>34</v>
      </c>
      <c r="IZ363" t="s">
        <v>184</v>
      </c>
      <c r="JA363" s="14">
        <v>0</v>
      </c>
      <c r="JB363" s="14">
        <v>1</v>
      </c>
      <c r="JC363" s="14">
        <v>1</v>
      </c>
      <c r="JD363" s="14">
        <v>0</v>
      </c>
    </row>
    <row r="364" spans="254:264" s="1" customFormat="1" x14ac:dyDescent="0.35">
      <c r="IT364" s="14">
        <v>142</v>
      </c>
      <c r="IU364" t="s">
        <v>458</v>
      </c>
      <c r="IV364" t="s">
        <v>377</v>
      </c>
      <c r="IW364" t="s">
        <v>21</v>
      </c>
      <c r="IX364" t="s">
        <v>181</v>
      </c>
      <c r="IY364" t="s">
        <v>34</v>
      </c>
      <c r="IZ364" t="s">
        <v>188</v>
      </c>
      <c r="JA364" s="14">
        <v>14000</v>
      </c>
      <c r="JB364" s="14">
        <v>2000</v>
      </c>
      <c r="JC364" s="14">
        <v>2000</v>
      </c>
      <c r="JD364" s="14">
        <v>2000</v>
      </c>
    </row>
    <row r="365" spans="254:264" s="1" customFormat="1" x14ac:dyDescent="0.35">
      <c r="IT365" s="14">
        <v>143</v>
      </c>
      <c r="IU365" t="s">
        <v>459</v>
      </c>
      <c r="IV365" t="s">
        <v>377</v>
      </c>
      <c r="IW365" t="s">
        <v>21</v>
      </c>
      <c r="IX365" t="s">
        <v>181</v>
      </c>
      <c r="IY365" t="s">
        <v>34</v>
      </c>
      <c r="IZ365" t="s">
        <v>189</v>
      </c>
      <c r="JA365" s="14">
        <v>1</v>
      </c>
      <c r="JB365" s="14">
        <v>2</v>
      </c>
      <c r="JC365" s="14">
        <v>1</v>
      </c>
      <c r="JD365" s="14">
        <v>1</v>
      </c>
    </row>
    <row r="366" spans="254:264" s="1" customFormat="1" x14ac:dyDescent="0.35">
      <c r="IT366" s="14">
        <v>144</v>
      </c>
      <c r="IU366" t="s">
        <v>190</v>
      </c>
      <c r="IV366" t="s">
        <v>377</v>
      </c>
      <c r="IW366" t="s">
        <v>21</v>
      </c>
      <c r="IX366" t="s">
        <v>181</v>
      </c>
      <c r="IY366" t="s">
        <v>34</v>
      </c>
      <c r="IZ366" t="s">
        <v>189</v>
      </c>
      <c r="JA366" s="14">
        <v>26</v>
      </c>
      <c r="JB366" s="14">
        <v>26</v>
      </c>
      <c r="JC366" s="14">
        <v>26</v>
      </c>
      <c r="JD366" s="14">
        <v>26</v>
      </c>
    </row>
    <row r="367" spans="254:264" s="1" customFormat="1" x14ac:dyDescent="0.35">
      <c r="IT367" s="14">
        <v>145</v>
      </c>
      <c r="IU367" t="s">
        <v>191</v>
      </c>
      <c r="IV367" t="s">
        <v>377</v>
      </c>
      <c r="IW367" t="s">
        <v>21</v>
      </c>
      <c r="IX367" t="s">
        <v>181</v>
      </c>
      <c r="IY367" t="s">
        <v>34</v>
      </c>
      <c r="IZ367" t="s">
        <v>189</v>
      </c>
      <c r="JA367" s="14">
        <v>0</v>
      </c>
      <c r="JB367" s="14">
        <v>10</v>
      </c>
      <c r="JC367" s="14">
        <v>20</v>
      </c>
      <c r="JD367" s="14">
        <v>20</v>
      </c>
    </row>
    <row r="368" spans="254:264" s="1" customFormat="1" x14ac:dyDescent="0.35">
      <c r="IT368" s="14">
        <v>146</v>
      </c>
      <c r="IU368" t="s">
        <v>192</v>
      </c>
      <c r="IV368" t="s">
        <v>377</v>
      </c>
      <c r="IW368" t="s">
        <v>21</v>
      </c>
      <c r="IX368" t="s">
        <v>181</v>
      </c>
      <c r="IY368" t="s">
        <v>34</v>
      </c>
      <c r="IZ368" t="s">
        <v>189</v>
      </c>
      <c r="JA368" s="14">
        <v>0</v>
      </c>
      <c r="JB368" s="14">
        <v>1</v>
      </c>
      <c r="JC368" s="14">
        <v>1</v>
      </c>
      <c r="JD368" s="14">
        <v>2</v>
      </c>
    </row>
    <row r="369" spans="254:264" s="1" customFormat="1" x14ac:dyDescent="0.35">
      <c r="IT369" s="14">
        <v>147</v>
      </c>
      <c r="IU369" t="s">
        <v>193</v>
      </c>
      <c r="IV369" t="s">
        <v>377</v>
      </c>
      <c r="IW369" t="s">
        <v>21</v>
      </c>
      <c r="IX369" t="s">
        <v>181</v>
      </c>
      <c r="IY369" t="s">
        <v>34</v>
      </c>
      <c r="IZ369" t="s">
        <v>189</v>
      </c>
      <c r="JA369" s="14">
        <v>0</v>
      </c>
      <c r="JB369" s="14">
        <v>1</v>
      </c>
      <c r="JC369" s="14">
        <v>1</v>
      </c>
      <c r="JD369" s="14">
        <v>3</v>
      </c>
    </row>
    <row r="370" spans="254:264" s="1" customFormat="1" x14ac:dyDescent="0.35">
      <c r="IT370" s="14">
        <v>148</v>
      </c>
      <c r="IU370" t="s">
        <v>194</v>
      </c>
      <c r="IV370" t="s">
        <v>377</v>
      </c>
      <c r="IW370" t="s">
        <v>21</v>
      </c>
      <c r="IX370" t="s">
        <v>181</v>
      </c>
      <c r="IY370" t="s">
        <v>34</v>
      </c>
      <c r="IZ370" t="s">
        <v>189</v>
      </c>
      <c r="JA370" s="14">
        <v>3</v>
      </c>
      <c r="JB370" s="14">
        <v>3</v>
      </c>
      <c r="JC370" s="14">
        <v>3</v>
      </c>
      <c r="JD370" s="14">
        <v>3</v>
      </c>
    </row>
    <row r="371" spans="254:264" s="1" customFormat="1" x14ac:dyDescent="0.35">
      <c r="IT371" s="14">
        <v>149</v>
      </c>
      <c r="IU371" t="s">
        <v>195</v>
      </c>
      <c r="IV371" t="s">
        <v>377</v>
      </c>
      <c r="IW371" t="s">
        <v>21</v>
      </c>
      <c r="IX371" t="s">
        <v>181</v>
      </c>
      <c r="IY371" t="s">
        <v>34</v>
      </c>
      <c r="IZ371" t="s">
        <v>189</v>
      </c>
      <c r="JA371" s="14">
        <v>500</v>
      </c>
      <c r="JB371" s="14">
        <v>500</v>
      </c>
      <c r="JC371" s="14">
        <v>500</v>
      </c>
      <c r="JD371" s="14">
        <v>500</v>
      </c>
    </row>
    <row r="372" spans="254:264" s="1" customFormat="1" x14ac:dyDescent="0.35">
      <c r="IT372" s="14">
        <v>150</v>
      </c>
      <c r="IU372" t="s">
        <v>196</v>
      </c>
      <c r="IV372" t="s">
        <v>377</v>
      </c>
      <c r="IW372" t="s">
        <v>21</v>
      </c>
      <c r="IX372" t="s">
        <v>181</v>
      </c>
      <c r="IY372" t="s">
        <v>34</v>
      </c>
      <c r="IZ372" t="s">
        <v>189</v>
      </c>
      <c r="JA372" s="14">
        <v>500</v>
      </c>
      <c r="JB372" s="14">
        <v>500</v>
      </c>
      <c r="JC372" s="14">
        <v>500</v>
      </c>
      <c r="JD372" s="14">
        <v>500</v>
      </c>
    </row>
    <row r="373" spans="254:264" s="1" customFormat="1" x14ac:dyDescent="0.35">
      <c r="IT373" s="14">
        <v>151</v>
      </c>
      <c r="IU373" t="s">
        <v>197</v>
      </c>
      <c r="IV373" t="s">
        <v>377</v>
      </c>
      <c r="IW373" t="s">
        <v>21</v>
      </c>
      <c r="IX373" t="s">
        <v>181</v>
      </c>
      <c r="IY373" t="s">
        <v>34</v>
      </c>
      <c r="IZ373" t="s">
        <v>189</v>
      </c>
      <c r="JA373" s="14">
        <v>1</v>
      </c>
      <c r="JB373" s="14">
        <v>1</v>
      </c>
      <c r="JC373" s="14">
        <v>2</v>
      </c>
      <c r="JD373" s="14">
        <v>1</v>
      </c>
    </row>
    <row r="374" spans="254:264" s="1" customFormat="1" x14ac:dyDescent="0.35">
      <c r="IT374" s="14">
        <v>152</v>
      </c>
      <c r="IU374" t="s">
        <v>198</v>
      </c>
      <c r="IV374" t="s">
        <v>383</v>
      </c>
      <c r="IW374" t="s">
        <v>21</v>
      </c>
      <c r="IX374" t="s">
        <v>181</v>
      </c>
      <c r="IY374" t="s">
        <v>34</v>
      </c>
      <c r="IZ374" t="s">
        <v>189</v>
      </c>
      <c r="JA374" s="14">
        <v>1</v>
      </c>
      <c r="JB374" s="14">
        <v>2</v>
      </c>
      <c r="JC374" s="14">
        <v>1</v>
      </c>
      <c r="JD374" s="14">
        <v>1</v>
      </c>
    </row>
    <row r="375" spans="254:264" s="1" customFormat="1" x14ac:dyDescent="0.35">
      <c r="IT375" s="14">
        <v>153</v>
      </c>
      <c r="IU375" t="s">
        <v>199</v>
      </c>
      <c r="IV375" t="s">
        <v>385</v>
      </c>
      <c r="IW375" t="s">
        <v>21</v>
      </c>
      <c r="IX375" t="s">
        <v>200</v>
      </c>
      <c r="IY375" t="s">
        <v>36</v>
      </c>
      <c r="IZ375" t="s">
        <v>201</v>
      </c>
      <c r="JA375" s="14">
        <v>4</v>
      </c>
      <c r="JB375" s="14">
        <v>4</v>
      </c>
      <c r="JC375" s="14">
        <v>4</v>
      </c>
      <c r="JD375" s="14">
        <v>4</v>
      </c>
    </row>
    <row r="376" spans="254:264" s="1" customFormat="1" x14ac:dyDescent="0.35">
      <c r="IT376" s="14">
        <v>154</v>
      </c>
      <c r="IU376" t="s">
        <v>202</v>
      </c>
      <c r="IV376" t="s">
        <v>385</v>
      </c>
      <c r="IW376" t="s">
        <v>21</v>
      </c>
      <c r="IX376" t="s">
        <v>200</v>
      </c>
      <c r="IY376" t="s">
        <v>36</v>
      </c>
      <c r="IZ376" t="s">
        <v>201</v>
      </c>
      <c r="JA376" s="14">
        <v>11</v>
      </c>
      <c r="JB376" s="14">
        <v>11</v>
      </c>
      <c r="JC376" s="14">
        <v>11</v>
      </c>
      <c r="JD376" s="14">
        <v>11</v>
      </c>
    </row>
    <row r="377" spans="254:264" s="1" customFormat="1" x14ac:dyDescent="0.35">
      <c r="IT377" s="14">
        <v>155</v>
      </c>
      <c r="IU377" t="s">
        <v>203</v>
      </c>
      <c r="IV377" t="s">
        <v>385</v>
      </c>
      <c r="IW377" t="s">
        <v>21</v>
      </c>
      <c r="IX377" t="s">
        <v>200</v>
      </c>
      <c r="IY377" t="s">
        <v>36</v>
      </c>
      <c r="IZ377" t="s">
        <v>201</v>
      </c>
      <c r="JA377" s="14">
        <v>1</v>
      </c>
      <c r="JB377" s="14">
        <v>1</v>
      </c>
      <c r="JC377" s="14">
        <v>1</v>
      </c>
      <c r="JD377" s="14">
        <v>1</v>
      </c>
    </row>
    <row r="378" spans="254:264" s="1" customFormat="1" x14ac:dyDescent="0.35">
      <c r="IT378" s="14">
        <v>156</v>
      </c>
      <c r="IU378" t="s">
        <v>204</v>
      </c>
      <c r="IV378" t="s">
        <v>385</v>
      </c>
      <c r="IW378" t="s">
        <v>21</v>
      </c>
      <c r="IX378" t="s">
        <v>200</v>
      </c>
      <c r="IY378" t="s">
        <v>36</v>
      </c>
      <c r="IZ378" t="s">
        <v>201</v>
      </c>
      <c r="JA378" s="14">
        <v>7</v>
      </c>
      <c r="JB378" s="14">
        <v>40</v>
      </c>
      <c r="JC378" s="14">
        <v>40</v>
      </c>
      <c r="JD378" s="14">
        <v>41</v>
      </c>
    </row>
    <row r="379" spans="254:264" s="1" customFormat="1" x14ac:dyDescent="0.35">
      <c r="IT379" s="14">
        <v>157</v>
      </c>
      <c r="IU379" t="s">
        <v>205</v>
      </c>
      <c r="IV379" t="s">
        <v>385</v>
      </c>
      <c r="IW379" t="s">
        <v>21</v>
      </c>
      <c r="IX379" t="s">
        <v>200</v>
      </c>
      <c r="IY379" t="s">
        <v>36</v>
      </c>
      <c r="IZ379" t="s">
        <v>201</v>
      </c>
      <c r="JA379" s="14">
        <v>2</v>
      </c>
      <c r="JB379" s="14">
        <v>7</v>
      </c>
      <c r="JC379" s="14">
        <v>8</v>
      </c>
      <c r="JD379" s="14">
        <v>8</v>
      </c>
    </row>
    <row r="380" spans="254:264" s="1" customFormat="1" x14ac:dyDescent="0.35">
      <c r="IT380" s="14">
        <v>158</v>
      </c>
      <c r="IU380" t="s">
        <v>206</v>
      </c>
      <c r="IV380" t="s">
        <v>385</v>
      </c>
      <c r="IW380" t="s">
        <v>21</v>
      </c>
      <c r="IX380" t="s">
        <v>200</v>
      </c>
      <c r="IY380" t="s">
        <v>36</v>
      </c>
      <c r="IZ380" t="s">
        <v>201</v>
      </c>
      <c r="JA380" s="14">
        <v>1</v>
      </c>
      <c r="JB380" s="14">
        <v>8</v>
      </c>
      <c r="JC380" s="14">
        <v>8</v>
      </c>
      <c r="JD380" s="14">
        <v>8</v>
      </c>
    </row>
    <row r="381" spans="254:264" s="1" customFormat="1" x14ac:dyDescent="0.35">
      <c r="IT381" s="14">
        <v>159</v>
      </c>
      <c r="IU381" t="s">
        <v>207</v>
      </c>
      <c r="IV381" t="s">
        <v>385</v>
      </c>
      <c r="IW381" t="s">
        <v>21</v>
      </c>
      <c r="IX381" t="s">
        <v>200</v>
      </c>
      <c r="IY381" t="s">
        <v>36</v>
      </c>
      <c r="IZ381" t="s">
        <v>201</v>
      </c>
      <c r="JA381" s="14">
        <v>1</v>
      </c>
      <c r="JB381" s="14">
        <v>1</v>
      </c>
      <c r="JC381" s="14">
        <v>1</v>
      </c>
      <c r="JD381" s="14">
        <v>1</v>
      </c>
    </row>
    <row r="382" spans="254:264" s="1" customFormat="1" x14ac:dyDescent="0.35">
      <c r="IT382" s="14">
        <v>160</v>
      </c>
      <c r="IU382" t="s">
        <v>208</v>
      </c>
      <c r="IV382" t="s">
        <v>385</v>
      </c>
      <c r="IW382" t="s">
        <v>21</v>
      </c>
      <c r="IX382" t="s">
        <v>200</v>
      </c>
      <c r="IY382" t="s">
        <v>36</v>
      </c>
      <c r="IZ382" t="s">
        <v>201</v>
      </c>
      <c r="JA382" s="14">
        <v>1</v>
      </c>
      <c r="JB382" s="14">
        <v>1</v>
      </c>
      <c r="JC382" s="14">
        <v>1</v>
      </c>
      <c r="JD382" s="14">
        <v>1</v>
      </c>
    </row>
    <row r="383" spans="254:264" s="1" customFormat="1" x14ac:dyDescent="0.35">
      <c r="IT383" s="14">
        <v>161</v>
      </c>
      <c r="IU383" t="s">
        <v>209</v>
      </c>
      <c r="IV383" t="s">
        <v>377</v>
      </c>
      <c r="IW383" t="s">
        <v>21</v>
      </c>
      <c r="IX383" t="s">
        <v>200</v>
      </c>
      <c r="IY383" t="s">
        <v>36</v>
      </c>
      <c r="IZ383" t="s">
        <v>210</v>
      </c>
      <c r="JA383" s="14">
        <v>10</v>
      </c>
      <c r="JB383" s="14">
        <v>20</v>
      </c>
      <c r="JC383" s="14">
        <v>23</v>
      </c>
      <c r="JD383" s="14">
        <v>20</v>
      </c>
    </row>
    <row r="384" spans="254:264" s="1" customFormat="1" x14ac:dyDescent="0.35">
      <c r="IT384" s="14">
        <v>162</v>
      </c>
      <c r="IU384" t="s">
        <v>211</v>
      </c>
      <c r="IV384" t="s">
        <v>386</v>
      </c>
      <c r="IW384" t="s">
        <v>21</v>
      </c>
      <c r="IX384" t="s">
        <v>212</v>
      </c>
      <c r="IY384" t="s">
        <v>38</v>
      </c>
      <c r="IZ384" t="s">
        <v>213</v>
      </c>
      <c r="JA384" s="14">
        <v>0</v>
      </c>
      <c r="JB384" s="14">
        <v>2</v>
      </c>
      <c r="JC384" s="14">
        <v>2</v>
      </c>
      <c r="JD384" s="14">
        <v>1</v>
      </c>
    </row>
    <row r="385" spans="254:264" s="1" customFormat="1" x14ac:dyDescent="0.35">
      <c r="IT385" s="14">
        <v>163</v>
      </c>
      <c r="IU385" t="s">
        <v>214</v>
      </c>
      <c r="IV385" t="s">
        <v>386</v>
      </c>
      <c r="IW385" t="s">
        <v>21</v>
      </c>
      <c r="IX385" t="s">
        <v>212</v>
      </c>
      <c r="IY385" t="s">
        <v>38</v>
      </c>
      <c r="IZ385" t="s">
        <v>213</v>
      </c>
      <c r="JA385" s="14">
        <v>0</v>
      </c>
      <c r="JB385" s="14">
        <v>125</v>
      </c>
      <c r="JC385" s="14">
        <v>125</v>
      </c>
      <c r="JD385" s="14">
        <v>50</v>
      </c>
    </row>
    <row r="386" spans="254:264" s="1" customFormat="1" x14ac:dyDescent="0.35">
      <c r="IT386" s="14">
        <v>164</v>
      </c>
      <c r="IU386" t="s">
        <v>460</v>
      </c>
      <c r="IV386" t="s">
        <v>386</v>
      </c>
      <c r="IW386" t="s">
        <v>21</v>
      </c>
      <c r="IX386" t="s">
        <v>212</v>
      </c>
      <c r="IY386" t="s">
        <v>38</v>
      </c>
      <c r="IZ386" t="s">
        <v>213</v>
      </c>
      <c r="JA386" s="14">
        <v>0</v>
      </c>
      <c r="JB386" s="14">
        <v>1</v>
      </c>
      <c r="JC386" s="14">
        <v>0</v>
      </c>
      <c r="JD386" s="14">
        <v>0</v>
      </c>
    </row>
    <row r="387" spans="254:264" s="1" customFormat="1" x14ac:dyDescent="0.35">
      <c r="IT387" s="14">
        <v>165</v>
      </c>
      <c r="IU387" t="s">
        <v>215</v>
      </c>
      <c r="IV387" t="s">
        <v>386</v>
      </c>
      <c r="IW387" t="s">
        <v>21</v>
      </c>
      <c r="IX387" t="s">
        <v>212</v>
      </c>
      <c r="IY387" t="s">
        <v>38</v>
      </c>
      <c r="IZ387" t="s">
        <v>213</v>
      </c>
      <c r="JA387" s="14">
        <v>0</v>
      </c>
      <c r="JB387" s="14">
        <v>4</v>
      </c>
      <c r="JC387" s="14">
        <v>4</v>
      </c>
      <c r="JD387" s="14">
        <v>4</v>
      </c>
    </row>
    <row r="388" spans="254:264" s="1" customFormat="1" x14ac:dyDescent="0.35">
      <c r="IT388" s="14">
        <v>166</v>
      </c>
      <c r="IU388" t="s">
        <v>216</v>
      </c>
      <c r="IV388" t="s">
        <v>386</v>
      </c>
      <c r="IW388" t="s">
        <v>21</v>
      </c>
      <c r="IX388" t="s">
        <v>212</v>
      </c>
      <c r="IY388" t="s">
        <v>38</v>
      </c>
      <c r="IZ388" t="s">
        <v>213</v>
      </c>
      <c r="JA388" s="14">
        <v>1</v>
      </c>
      <c r="JB388" s="14">
        <v>1</v>
      </c>
      <c r="JC388" s="14">
        <v>1</v>
      </c>
      <c r="JD388" s="14">
        <v>1</v>
      </c>
    </row>
    <row r="389" spans="254:264" s="1" customFormat="1" x14ac:dyDescent="0.35">
      <c r="IT389" s="14">
        <v>167</v>
      </c>
      <c r="IU389" t="s">
        <v>217</v>
      </c>
      <c r="IV389" t="s">
        <v>386</v>
      </c>
      <c r="IW389" t="s">
        <v>21</v>
      </c>
      <c r="IX389" t="s">
        <v>212</v>
      </c>
      <c r="IY389" t="s">
        <v>38</v>
      </c>
      <c r="IZ389" t="s">
        <v>213</v>
      </c>
      <c r="JA389" s="14">
        <v>1</v>
      </c>
      <c r="JB389" s="14">
        <v>1</v>
      </c>
      <c r="JC389" s="14">
        <v>1</v>
      </c>
      <c r="JD389" s="14">
        <v>1</v>
      </c>
    </row>
    <row r="390" spans="254:264" s="1" customFormat="1" x14ac:dyDescent="0.35">
      <c r="IT390" s="14">
        <v>168</v>
      </c>
      <c r="IU390" t="s">
        <v>218</v>
      </c>
      <c r="IV390" t="s">
        <v>386</v>
      </c>
      <c r="IW390" t="s">
        <v>21</v>
      </c>
      <c r="IX390" t="s">
        <v>212</v>
      </c>
      <c r="IY390" t="s">
        <v>38</v>
      </c>
      <c r="IZ390" t="s">
        <v>213</v>
      </c>
      <c r="JA390" s="14">
        <v>800</v>
      </c>
      <c r="JB390" s="14">
        <v>1100</v>
      </c>
      <c r="JC390" s="14">
        <v>1100</v>
      </c>
      <c r="JD390" s="14">
        <v>1000</v>
      </c>
    </row>
    <row r="391" spans="254:264" s="1" customFormat="1" x14ac:dyDescent="0.35">
      <c r="IT391" s="14">
        <v>169</v>
      </c>
      <c r="IU391" t="s">
        <v>219</v>
      </c>
      <c r="IV391" t="s">
        <v>386</v>
      </c>
      <c r="IW391" t="s">
        <v>21</v>
      </c>
      <c r="IX391" t="s">
        <v>212</v>
      </c>
      <c r="IY391" t="s">
        <v>38</v>
      </c>
      <c r="IZ391" t="s">
        <v>213</v>
      </c>
      <c r="JA391" s="14">
        <v>0</v>
      </c>
      <c r="JB391" s="14">
        <v>1</v>
      </c>
      <c r="JC391" s="14">
        <v>2</v>
      </c>
      <c r="JD391" s="14">
        <v>1</v>
      </c>
    </row>
    <row r="392" spans="254:264" s="1" customFormat="1" x14ac:dyDescent="0.35">
      <c r="IT392" s="14">
        <v>170</v>
      </c>
      <c r="IU392" t="s">
        <v>461</v>
      </c>
      <c r="IV392" t="s">
        <v>381</v>
      </c>
      <c r="IW392" t="s">
        <v>21</v>
      </c>
      <c r="IX392" t="s">
        <v>212</v>
      </c>
      <c r="IY392" t="s">
        <v>38</v>
      </c>
      <c r="IZ392" t="s">
        <v>220</v>
      </c>
      <c r="JA392" s="14">
        <v>500</v>
      </c>
      <c r="JB392" s="14">
        <v>500</v>
      </c>
      <c r="JC392" s="14">
        <v>500</v>
      </c>
      <c r="JD392" s="14">
        <v>500</v>
      </c>
    </row>
    <row r="393" spans="254:264" s="1" customFormat="1" x14ac:dyDescent="0.35">
      <c r="IT393" s="14">
        <v>171</v>
      </c>
      <c r="IU393" t="s">
        <v>462</v>
      </c>
      <c r="IV393" t="s">
        <v>386</v>
      </c>
      <c r="IW393" t="s">
        <v>21</v>
      </c>
      <c r="IX393" t="s">
        <v>212</v>
      </c>
      <c r="IY393" t="s">
        <v>38</v>
      </c>
      <c r="IZ393" t="s">
        <v>220</v>
      </c>
      <c r="JA393" s="14">
        <v>10</v>
      </c>
      <c r="JB393" s="14">
        <v>70</v>
      </c>
      <c r="JC393" s="14">
        <v>70</v>
      </c>
      <c r="JD393" s="14">
        <v>50</v>
      </c>
    </row>
    <row r="394" spans="254:264" s="1" customFormat="1" x14ac:dyDescent="0.35">
      <c r="IT394" s="14">
        <v>172</v>
      </c>
      <c r="IU394" t="s">
        <v>463</v>
      </c>
      <c r="IV394" t="s">
        <v>386</v>
      </c>
      <c r="IW394" t="s">
        <v>21</v>
      </c>
      <c r="IX394" t="s">
        <v>212</v>
      </c>
      <c r="IY394" t="s">
        <v>38</v>
      </c>
      <c r="IZ394" t="s">
        <v>220</v>
      </c>
      <c r="JA394" s="14">
        <v>1</v>
      </c>
      <c r="JB394" s="14">
        <v>4</v>
      </c>
      <c r="JC394" s="14">
        <v>4</v>
      </c>
      <c r="JD394" s="14">
        <v>1</v>
      </c>
    </row>
    <row r="395" spans="254:264" s="1" customFormat="1" x14ac:dyDescent="0.35">
      <c r="IT395" s="14">
        <v>173</v>
      </c>
      <c r="IU395" t="s">
        <v>464</v>
      </c>
      <c r="IV395" t="s">
        <v>387</v>
      </c>
      <c r="IW395" t="s">
        <v>221</v>
      </c>
      <c r="IX395" t="s">
        <v>222</v>
      </c>
      <c r="IY395" t="s">
        <v>40</v>
      </c>
      <c r="IZ395" t="s">
        <v>223</v>
      </c>
      <c r="JA395" s="14">
        <v>1</v>
      </c>
      <c r="JB395" s="14">
        <v>4</v>
      </c>
      <c r="JC395" s="14">
        <v>3</v>
      </c>
      <c r="JD395" s="14">
        <v>3</v>
      </c>
    </row>
    <row r="396" spans="254:264" s="1" customFormat="1" x14ac:dyDescent="0.35">
      <c r="IT396" s="14">
        <v>174</v>
      </c>
      <c r="IU396" t="s">
        <v>224</v>
      </c>
      <c r="IV396" t="s">
        <v>387</v>
      </c>
      <c r="IW396" t="s">
        <v>221</v>
      </c>
      <c r="IX396" t="s">
        <v>222</v>
      </c>
      <c r="IY396" t="s">
        <v>40</v>
      </c>
      <c r="IZ396" t="s">
        <v>223</v>
      </c>
      <c r="JA396" s="14">
        <v>3</v>
      </c>
      <c r="JB396" s="14">
        <v>3</v>
      </c>
      <c r="JC396" s="14">
        <v>1</v>
      </c>
      <c r="JD396" s="14">
        <v>1</v>
      </c>
    </row>
    <row r="397" spans="254:264" s="1" customFormat="1" x14ac:dyDescent="0.35">
      <c r="IT397" s="14">
        <v>175</v>
      </c>
      <c r="IU397" t="s">
        <v>225</v>
      </c>
      <c r="IV397" t="s">
        <v>387</v>
      </c>
      <c r="IW397" t="s">
        <v>221</v>
      </c>
      <c r="IX397" t="s">
        <v>222</v>
      </c>
      <c r="IY397" t="s">
        <v>40</v>
      </c>
      <c r="IZ397" t="s">
        <v>223</v>
      </c>
      <c r="JA397" s="14">
        <v>0</v>
      </c>
      <c r="JB397" s="14">
        <v>1</v>
      </c>
      <c r="JC397" s="14">
        <v>0</v>
      </c>
      <c r="JD397" s="14">
        <v>0</v>
      </c>
    </row>
    <row r="398" spans="254:264" s="1" customFormat="1" x14ac:dyDescent="0.35">
      <c r="IT398" s="14">
        <v>176</v>
      </c>
      <c r="IU398" t="s">
        <v>226</v>
      </c>
      <c r="IV398" t="s">
        <v>387</v>
      </c>
      <c r="IW398" t="s">
        <v>221</v>
      </c>
      <c r="IX398" t="s">
        <v>222</v>
      </c>
      <c r="IY398" t="s">
        <v>40</v>
      </c>
      <c r="IZ398" t="s">
        <v>223</v>
      </c>
      <c r="JA398" s="14">
        <v>0</v>
      </c>
      <c r="JB398" s="14">
        <v>1</v>
      </c>
      <c r="JC398" s="14">
        <v>1</v>
      </c>
      <c r="JD398" s="14">
        <v>0</v>
      </c>
    </row>
    <row r="399" spans="254:264" s="1" customFormat="1" x14ac:dyDescent="0.35">
      <c r="IT399" s="14">
        <v>177</v>
      </c>
      <c r="IU399" t="s">
        <v>227</v>
      </c>
      <c r="IV399" t="s">
        <v>387</v>
      </c>
      <c r="IW399" t="s">
        <v>221</v>
      </c>
      <c r="IX399" t="s">
        <v>222</v>
      </c>
      <c r="IY399" t="s">
        <v>40</v>
      </c>
      <c r="IZ399" t="s">
        <v>223</v>
      </c>
      <c r="JA399" s="14">
        <v>0</v>
      </c>
      <c r="JB399" s="14">
        <v>9500</v>
      </c>
      <c r="JC399" s="14">
        <v>10000</v>
      </c>
      <c r="JD399" s="14">
        <v>16700</v>
      </c>
    </row>
    <row r="400" spans="254:264" s="1" customFormat="1" x14ac:dyDescent="0.35">
      <c r="IT400" s="14">
        <v>178</v>
      </c>
      <c r="IU400" t="s">
        <v>228</v>
      </c>
      <c r="IV400" t="s">
        <v>387</v>
      </c>
      <c r="IW400" t="s">
        <v>221</v>
      </c>
      <c r="IX400" t="s">
        <v>222</v>
      </c>
      <c r="IY400" t="s">
        <v>40</v>
      </c>
      <c r="IZ400" t="s">
        <v>223</v>
      </c>
      <c r="JA400" s="14">
        <v>0</v>
      </c>
      <c r="JB400" s="14">
        <v>1</v>
      </c>
      <c r="JC400" s="14">
        <v>1</v>
      </c>
      <c r="JD400" s="14">
        <v>0</v>
      </c>
    </row>
    <row r="401" spans="254:264" s="1" customFormat="1" x14ac:dyDescent="0.35">
      <c r="IT401" s="14">
        <v>179</v>
      </c>
      <c r="IU401" t="s">
        <v>465</v>
      </c>
      <c r="IV401" t="s">
        <v>387</v>
      </c>
      <c r="IW401" t="s">
        <v>221</v>
      </c>
      <c r="IX401" t="s">
        <v>222</v>
      </c>
      <c r="IY401" t="s">
        <v>40</v>
      </c>
      <c r="IZ401" t="s">
        <v>223</v>
      </c>
      <c r="JA401" s="14">
        <v>0</v>
      </c>
      <c r="JB401" s="14">
        <v>0.04</v>
      </c>
      <c r="JC401" s="14">
        <v>0.04</v>
      </c>
      <c r="JD401" s="14">
        <v>0.04</v>
      </c>
    </row>
    <row r="402" spans="254:264" s="1" customFormat="1" x14ac:dyDescent="0.35">
      <c r="IT402" s="14">
        <v>180</v>
      </c>
      <c r="IU402" t="s">
        <v>229</v>
      </c>
      <c r="IV402" t="s">
        <v>387</v>
      </c>
      <c r="IW402" t="s">
        <v>221</v>
      </c>
      <c r="IX402" t="s">
        <v>222</v>
      </c>
      <c r="IY402" t="s">
        <v>40</v>
      </c>
      <c r="IZ402" t="s">
        <v>223</v>
      </c>
      <c r="JA402" s="14">
        <v>1</v>
      </c>
      <c r="JB402" s="14">
        <v>1</v>
      </c>
      <c r="JC402" s="14">
        <v>1</v>
      </c>
      <c r="JD402" s="14">
        <v>1</v>
      </c>
    </row>
    <row r="403" spans="254:264" s="1" customFormat="1" x14ac:dyDescent="0.35">
      <c r="IT403" s="14">
        <v>181</v>
      </c>
      <c r="IU403" t="s">
        <v>230</v>
      </c>
      <c r="IV403" t="s">
        <v>377</v>
      </c>
      <c r="IW403" t="s">
        <v>221</v>
      </c>
      <c r="IX403" t="s">
        <v>222</v>
      </c>
      <c r="IY403" t="s">
        <v>40</v>
      </c>
      <c r="IZ403" t="s">
        <v>231</v>
      </c>
      <c r="JA403" s="14">
        <v>8</v>
      </c>
      <c r="JB403" s="14">
        <v>6</v>
      </c>
      <c r="JC403" s="14">
        <v>6</v>
      </c>
      <c r="JD403" s="14">
        <v>5.74</v>
      </c>
    </row>
    <row r="404" spans="254:264" s="1" customFormat="1" x14ac:dyDescent="0.35">
      <c r="IT404" s="14">
        <v>182</v>
      </c>
      <c r="IU404" t="s">
        <v>232</v>
      </c>
      <c r="IV404" t="s">
        <v>377</v>
      </c>
      <c r="IW404" t="s">
        <v>221</v>
      </c>
      <c r="IX404" t="s">
        <v>222</v>
      </c>
      <c r="IY404" t="s">
        <v>40</v>
      </c>
      <c r="IZ404" t="s">
        <v>231</v>
      </c>
      <c r="JA404" s="14">
        <v>0</v>
      </c>
      <c r="JB404" s="14">
        <v>10</v>
      </c>
      <c r="JC404" s="14">
        <v>10</v>
      </c>
      <c r="JD404" s="14">
        <v>10</v>
      </c>
    </row>
    <row r="405" spans="254:264" s="1" customFormat="1" x14ac:dyDescent="0.35">
      <c r="IT405" s="14">
        <v>183</v>
      </c>
      <c r="IU405" t="s">
        <v>233</v>
      </c>
      <c r="IV405" t="s">
        <v>377</v>
      </c>
      <c r="IW405" t="s">
        <v>221</v>
      </c>
      <c r="IX405" t="s">
        <v>222</v>
      </c>
      <c r="IY405" t="s">
        <v>40</v>
      </c>
      <c r="IZ405" t="s">
        <v>231</v>
      </c>
      <c r="JA405" s="14">
        <v>0</v>
      </c>
      <c r="JB405" s="14">
        <v>1</v>
      </c>
      <c r="JC405" s="14">
        <v>1</v>
      </c>
      <c r="JD405" s="14">
        <v>1</v>
      </c>
    </row>
    <row r="406" spans="254:264" s="1" customFormat="1" x14ac:dyDescent="0.35">
      <c r="IT406" s="14">
        <v>184</v>
      </c>
      <c r="IU406" t="s">
        <v>234</v>
      </c>
      <c r="IV406" t="s">
        <v>377</v>
      </c>
      <c r="IW406" t="s">
        <v>221</v>
      </c>
      <c r="IX406" t="s">
        <v>222</v>
      </c>
      <c r="IY406" t="s">
        <v>40</v>
      </c>
      <c r="IZ406" t="s">
        <v>231</v>
      </c>
      <c r="JA406" s="14">
        <v>0</v>
      </c>
      <c r="JB406" s="14">
        <v>270</v>
      </c>
      <c r="JC406" s="14">
        <v>272</v>
      </c>
      <c r="JD406" s="14">
        <v>270</v>
      </c>
    </row>
    <row r="407" spans="254:264" s="1" customFormat="1" x14ac:dyDescent="0.35">
      <c r="IT407" s="14">
        <v>185</v>
      </c>
      <c r="IU407" t="s">
        <v>235</v>
      </c>
      <c r="IV407" t="s">
        <v>377</v>
      </c>
      <c r="IW407" t="s">
        <v>221</v>
      </c>
      <c r="IX407" t="s">
        <v>222</v>
      </c>
      <c r="IY407" t="s">
        <v>40</v>
      </c>
      <c r="IZ407" t="s">
        <v>231</v>
      </c>
      <c r="JA407" s="14">
        <v>2000</v>
      </c>
      <c r="JB407" s="14">
        <v>200</v>
      </c>
      <c r="JC407" s="14">
        <v>200</v>
      </c>
      <c r="JD407" s="14">
        <v>100</v>
      </c>
    </row>
    <row r="408" spans="254:264" s="1" customFormat="1" x14ac:dyDescent="0.35">
      <c r="IT408" s="14">
        <v>186</v>
      </c>
      <c r="IU408" t="s">
        <v>466</v>
      </c>
      <c r="IV408" t="s">
        <v>377</v>
      </c>
      <c r="IW408" t="s">
        <v>221</v>
      </c>
      <c r="IX408" t="s">
        <v>222</v>
      </c>
      <c r="IY408" t="s">
        <v>40</v>
      </c>
      <c r="IZ408" t="s">
        <v>231</v>
      </c>
      <c r="JA408" s="14">
        <v>0.5</v>
      </c>
      <c r="JB408" s="14">
        <v>0.5</v>
      </c>
      <c r="JC408" s="14">
        <v>0.5</v>
      </c>
      <c r="JD408" s="14">
        <v>0.5</v>
      </c>
    </row>
    <row r="409" spans="254:264" s="1" customFormat="1" x14ac:dyDescent="0.35">
      <c r="IT409" s="14">
        <v>187</v>
      </c>
      <c r="IU409" t="s">
        <v>236</v>
      </c>
      <c r="IV409" t="s">
        <v>388</v>
      </c>
      <c r="IW409" t="s">
        <v>221</v>
      </c>
      <c r="IX409" t="s">
        <v>237</v>
      </c>
      <c r="IY409" t="s">
        <v>42</v>
      </c>
      <c r="IZ409" t="s">
        <v>238</v>
      </c>
      <c r="JA409" s="14">
        <v>2</v>
      </c>
      <c r="JB409" s="14">
        <v>1</v>
      </c>
      <c r="JC409" s="14">
        <v>1</v>
      </c>
      <c r="JD409" s="14">
        <v>1</v>
      </c>
    </row>
    <row r="410" spans="254:264" s="1" customFormat="1" x14ac:dyDescent="0.35">
      <c r="IT410" s="14">
        <v>188</v>
      </c>
      <c r="IU410" t="s">
        <v>239</v>
      </c>
      <c r="IV410" t="s">
        <v>388</v>
      </c>
      <c r="IW410" t="s">
        <v>221</v>
      </c>
      <c r="IX410" t="s">
        <v>237</v>
      </c>
      <c r="IY410" t="s">
        <v>42</v>
      </c>
      <c r="IZ410" t="s">
        <v>238</v>
      </c>
      <c r="JA410" s="14">
        <v>0</v>
      </c>
      <c r="JB410" s="14">
        <v>4</v>
      </c>
      <c r="JC410" s="14">
        <v>3</v>
      </c>
      <c r="JD410" s="14">
        <v>3</v>
      </c>
    </row>
    <row r="411" spans="254:264" s="1" customFormat="1" x14ac:dyDescent="0.35">
      <c r="IT411" s="14">
        <v>189</v>
      </c>
      <c r="IU411" t="s">
        <v>240</v>
      </c>
      <c r="IV411" t="s">
        <v>388</v>
      </c>
      <c r="IW411" t="s">
        <v>221</v>
      </c>
      <c r="IX411" t="s">
        <v>237</v>
      </c>
      <c r="IY411" t="s">
        <v>42</v>
      </c>
      <c r="IZ411" t="s">
        <v>238</v>
      </c>
      <c r="JA411" s="14">
        <v>0</v>
      </c>
      <c r="JB411" s="14">
        <v>3</v>
      </c>
      <c r="JC411" s="14">
        <v>1</v>
      </c>
      <c r="JD411" s="14">
        <v>1</v>
      </c>
    </row>
    <row r="412" spans="254:264" s="1" customFormat="1" x14ac:dyDescent="0.35">
      <c r="IT412" s="14">
        <v>190</v>
      </c>
      <c r="IU412" t="s">
        <v>241</v>
      </c>
      <c r="IV412" t="s">
        <v>388</v>
      </c>
      <c r="IW412" t="s">
        <v>221</v>
      </c>
      <c r="IX412" t="s">
        <v>237</v>
      </c>
      <c r="IY412" t="s">
        <v>42</v>
      </c>
      <c r="IZ412" t="s">
        <v>238</v>
      </c>
      <c r="JA412" s="14">
        <v>0</v>
      </c>
      <c r="JB412" s="14">
        <v>3</v>
      </c>
      <c r="JC412" s="14">
        <v>4</v>
      </c>
      <c r="JD412" s="14">
        <v>3</v>
      </c>
    </row>
    <row r="413" spans="254:264" s="1" customFormat="1" x14ac:dyDescent="0.35">
      <c r="IT413" s="14">
        <v>191</v>
      </c>
      <c r="IU413" t="s">
        <v>242</v>
      </c>
      <c r="IV413" t="s">
        <v>388</v>
      </c>
      <c r="IW413" t="s">
        <v>221</v>
      </c>
      <c r="IX413" t="s">
        <v>237</v>
      </c>
      <c r="IY413" t="s">
        <v>42</v>
      </c>
      <c r="IZ413" t="s">
        <v>238</v>
      </c>
      <c r="JA413" s="14">
        <v>1</v>
      </c>
      <c r="JB413" s="14">
        <v>1</v>
      </c>
      <c r="JC413" s="14">
        <v>1</v>
      </c>
      <c r="JD413" s="14">
        <v>1</v>
      </c>
    </row>
    <row r="414" spans="254:264" s="1" customFormat="1" x14ac:dyDescent="0.35">
      <c r="IT414" s="14">
        <v>192</v>
      </c>
      <c r="IU414" t="s">
        <v>467</v>
      </c>
      <c r="IV414" t="s">
        <v>389</v>
      </c>
      <c r="IW414" t="s">
        <v>221</v>
      </c>
      <c r="IX414" t="s">
        <v>243</v>
      </c>
      <c r="IY414" t="s">
        <v>44</v>
      </c>
      <c r="IZ414" t="s">
        <v>244</v>
      </c>
      <c r="JA414" s="14">
        <v>1</v>
      </c>
      <c r="JB414" s="14">
        <v>1</v>
      </c>
      <c r="JC414" s="14">
        <v>1</v>
      </c>
      <c r="JD414" s="14">
        <v>1</v>
      </c>
    </row>
    <row r="415" spans="254:264" s="1" customFormat="1" x14ac:dyDescent="0.35">
      <c r="IT415" s="14">
        <v>193</v>
      </c>
      <c r="IU415" t="s">
        <v>245</v>
      </c>
      <c r="IV415" t="s">
        <v>389</v>
      </c>
      <c r="IW415" t="s">
        <v>221</v>
      </c>
      <c r="IX415" t="s">
        <v>243</v>
      </c>
      <c r="IY415" t="s">
        <v>44</v>
      </c>
      <c r="IZ415" t="s">
        <v>244</v>
      </c>
      <c r="JA415" s="14">
        <v>1</v>
      </c>
      <c r="JB415" s="14">
        <v>1</v>
      </c>
      <c r="JC415" s="14">
        <v>1</v>
      </c>
      <c r="JD415" s="14">
        <v>1</v>
      </c>
    </row>
    <row r="416" spans="254:264" s="1" customFormat="1" x14ac:dyDescent="0.35">
      <c r="IT416" s="14">
        <v>194</v>
      </c>
      <c r="IU416" t="s">
        <v>246</v>
      </c>
      <c r="IV416" t="s">
        <v>389</v>
      </c>
      <c r="IW416" t="s">
        <v>221</v>
      </c>
      <c r="IX416" t="s">
        <v>243</v>
      </c>
      <c r="IY416" t="s">
        <v>44</v>
      </c>
      <c r="IZ416" t="s">
        <v>244</v>
      </c>
      <c r="JA416" s="14">
        <v>1</v>
      </c>
      <c r="JB416" s="14">
        <v>1</v>
      </c>
      <c r="JC416" s="14">
        <v>1</v>
      </c>
      <c r="JD416" s="14">
        <v>1</v>
      </c>
    </row>
    <row r="417" spans="254:264" s="1" customFormat="1" x14ac:dyDescent="0.35">
      <c r="IT417" s="14">
        <v>195</v>
      </c>
      <c r="IU417" t="s">
        <v>468</v>
      </c>
      <c r="IV417" t="s">
        <v>389</v>
      </c>
      <c r="IW417" t="s">
        <v>221</v>
      </c>
      <c r="IX417" t="s">
        <v>243</v>
      </c>
      <c r="IY417" t="s">
        <v>44</v>
      </c>
      <c r="IZ417" t="s">
        <v>244</v>
      </c>
      <c r="JA417" s="14">
        <v>3</v>
      </c>
      <c r="JB417" s="14">
        <v>3</v>
      </c>
      <c r="JC417" s="14">
        <v>3</v>
      </c>
      <c r="JD417" s="14">
        <v>3</v>
      </c>
    </row>
    <row r="418" spans="254:264" s="1" customFormat="1" x14ac:dyDescent="0.35">
      <c r="IT418" s="14">
        <v>196</v>
      </c>
      <c r="IU418" t="s">
        <v>247</v>
      </c>
      <c r="IV418" t="s">
        <v>389</v>
      </c>
      <c r="IW418" t="s">
        <v>221</v>
      </c>
      <c r="IX418" t="s">
        <v>243</v>
      </c>
      <c r="IY418" t="s">
        <v>44</v>
      </c>
      <c r="IZ418" t="s">
        <v>244</v>
      </c>
      <c r="JA418" s="14">
        <v>1</v>
      </c>
      <c r="JB418" s="14">
        <v>1</v>
      </c>
      <c r="JC418" s="14">
        <v>1</v>
      </c>
      <c r="JD418" s="14">
        <v>1</v>
      </c>
    </row>
    <row r="419" spans="254:264" s="1" customFormat="1" x14ac:dyDescent="0.35">
      <c r="IT419" s="14">
        <v>197</v>
      </c>
      <c r="IU419" t="s">
        <v>248</v>
      </c>
      <c r="IV419" t="s">
        <v>389</v>
      </c>
      <c r="IW419" t="s">
        <v>221</v>
      </c>
      <c r="IX419" t="s">
        <v>243</v>
      </c>
      <c r="IY419" t="s">
        <v>44</v>
      </c>
      <c r="IZ419" t="s">
        <v>244</v>
      </c>
      <c r="JA419" s="14">
        <v>1</v>
      </c>
      <c r="JB419" s="14">
        <v>1</v>
      </c>
      <c r="JC419" s="14">
        <v>1</v>
      </c>
      <c r="JD419" s="14">
        <v>1</v>
      </c>
    </row>
    <row r="420" spans="254:264" s="1" customFormat="1" x14ac:dyDescent="0.35">
      <c r="IT420" s="14">
        <v>198</v>
      </c>
      <c r="IU420" t="s">
        <v>249</v>
      </c>
      <c r="IV420" t="s">
        <v>389</v>
      </c>
      <c r="IW420" t="s">
        <v>221</v>
      </c>
      <c r="IX420" t="s">
        <v>243</v>
      </c>
      <c r="IY420" t="s">
        <v>44</v>
      </c>
      <c r="IZ420" t="s">
        <v>244</v>
      </c>
      <c r="JA420" s="14">
        <v>1</v>
      </c>
      <c r="JB420" s="14">
        <v>2</v>
      </c>
      <c r="JC420" s="14">
        <v>2</v>
      </c>
      <c r="JD420" s="14">
        <v>2</v>
      </c>
    </row>
    <row r="421" spans="254:264" s="1" customFormat="1" x14ac:dyDescent="0.35">
      <c r="IT421" s="14">
        <v>199</v>
      </c>
      <c r="IU421" t="s">
        <v>250</v>
      </c>
      <c r="IV421" t="s">
        <v>389</v>
      </c>
      <c r="IW421" t="s">
        <v>221</v>
      </c>
      <c r="IX421" t="s">
        <v>243</v>
      </c>
      <c r="IY421" t="s">
        <v>44</v>
      </c>
      <c r="IZ421" t="s">
        <v>244</v>
      </c>
      <c r="JA421" s="14">
        <v>1</v>
      </c>
      <c r="JB421" s="14">
        <v>1</v>
      </c>
      <c r="JC421" s="14">
        <v>1</v>
      </c>
      <c r="JD421" s="14">
        <v>1</v>
      </c>
    </row>
    <row r="422" spans="254:264" s="1" customFormat="1" x14ac:dyDescent="0.35">
      <c r="IT422" s="14">
        <v>200</v>
      </c>
      <c r="IU422" t="s">
        <v>251</v>
      </c>
      <c r="IV422" t="s">
        <v>389</v>
      </c>
      <c r="IW422" t="s">
        <v>221</v>
      </c>
      <c r="IX422" t="s">
        <v>243</v>
      </c>
      <c r="IY422" t="s">
        <v>44</v>
      </c>
      <c r="IZ422" t="s">
        <v>244</v>
      </c>
      <c r="JA422" s="14">
        <v>1</v>
      </c>
      <c r="JB422" s="14">
        <v>1</v>
      </c>
      <c r="JC422" s="14">
        <v>1</v>
      </c>
      <c r="JD422" s="14">
        <v>1</v>
      </c>
    </row>
    <row r="423" spans="254:264" s="1" customFormat="1" x14ac:dyDescent="0.35">
      <c r="IT423" s="14">
        <v>201</v>
      </c>
      <c r="IU423" t="s">
        <v>469</v>
      </c>
      <c r="IV423" t="s">
        <v>390</v>
      </c>
      <c r="IW423" t="s">
        <v>252</v>
      </c>
      <c r="IX423" t="s">
        <v>253</v>
      </c>
      <c r="IY423" t="s">
        <v>46</v>
      </c>
      <c r="IZ423" t="s">
        <v>254</v>
      </c>
      <c r="JA423" s="14">
        <v>1</v>
      </c>
      <c r="JB423" s="14">
        <v>1</v>
      </c>
      <c r="JC423" s="14">
        <v>1</v>
      </c>
      <c r="JD423" s="14">
        <v>1</v>
      </c>
    </row>
    <row r="424" spans="254:264" s="1" customFormat="1" x14ac:dyDescent="0.35">
      <c r="IT424" s="14">
        <v>202</v>
      </c>
      <c r="IU424" t="s">
        <v>255</v>
      </c>
      <c r="IV424" t="s">
        <v>390</v>
      </c>
      <c r="IW424" t="s">
        <v>252</v>
      </c>
      <c r="IX424" t="s">
        <v>253</v>
      </c>
      <c r="IY424" t="s">
        <v>46</v>
      </c>
      <c r="IZ424" t="s">
        <v>254</v>
      </c>
      <c r="JA424" s="14">
        <v>1</v>
      </c>
      <c r="JB424" s="14">
        <v>2</v>
      </c>
      <c r="JC424" s="14">
        <v>1</v>
      </c>
      <c r="JD424" s="14">
        <v>1</v>
      </c>
    </row>
    <row r="425" spans="254:264" s="1" customFormat="1" x14ac:dyDescent="0.35">
      <c r="IT425" s="14">
        <v>203</v>
      </c>
      <c r="IU425" t="s">
        <v>256</v>
      </c>
      <c r="IV425" t="s">
        <v>390</v>
      </c>
      <c r="IW425" t="s">
        <v>252</v>
      </c>
      <c r="IX425" t="s">
        <v>253</v>
      </c>
      <c r="IY425" t="s">
        <v>46</v>
      </c>
      <c r="IZ425" t="s">
        <v>254</v>
      </c>
      <c r="JA425" s="14">
        <v>1</v>
      </c>
      <c r="JB425" s="14">
        <v>1</v>
      </c>
      <c r="JC425" s="14">
        <v>1</v>
      </c>
      <c r="JD425" s="14">
        <v>1</v>
      </c>
    </row>
    <row r="426" spans="254:264" s="1" customFormat="1" x14ac:dyDescent="0.35">
      <c r="IT426" s="14">
        <v>204</v>
      </c>
      <c r="IU426" t="s">
        <v>257</v>
      </c>
      <c r="IV426" t="s">
        <v>390</v>
      </c>
      <c r="IW426" t="s">
        <v>252</v>
      </c>
      <c r="IX426" t="s">
        <v>253</v>
      </c>
      <c r="IY426" t="s">
        <v>46</v>
      </c>
      <c r="IZ426" t="s">
        <v>254</v>
      </c>
      <c r="JA426" s="14">
        <v>100</v>
      </c>
      <c r="JB426" s="14">
        <v>400</v>
      </c>
      <c r="JC426" s="14">
        <v>400</v>
      </c>
      <c r="JD426" s="14">
        <v>400</v>
      </c>
    </row>
    <row r="427" spans="254:264" s="1" customFormat="1" x14ac:dyDescent="0.35">
      <c r="IT427" s="14">
        <v>205</v>
      </c>
      <c r="IU427" t="s">
        <v>470</v>
      </c>
      <c r="IV427" t="s">
        <v>390</v>
      </c>
      <c r="IW427" t="s">
        <v>252</v>
      </c>
      <c r="IX427" t="s">
        <v>253</v>
      </c>
      <c r="IY427" t="s">
        <v>46</v>
      </c>
      <c r="IZ427" t="s">
        <v>254</v>
      </c>
      <c r="JA427" s="14">
        <v>0</v>
      </c>
      <c r="JB427" s="14">
        <v>0.5</v>
      </c>
      <c r="JC427" s="14">
        <v>0.5</v>
      </c>
      <c r="JD427" s="14">
        <v>0</v>
      </c>
    </row>
    <row r="428" spans="254:264" s="1" customFormat="1" x14ac:dyDescent="0.35">
      <c r="IT428" s="14">
        <v>206</v>
      </c>
      <c r="IU428" t="s">
        <v>258</v>
      </c>
      <c r="IV428" t="s">
        <v>390</v>
      </c>
      <c r="IW428" t="s">
        <v>252</v>
      </c>
      <c r="IX428" t="s">
        <v>253</v>
      </c>
      <c r="IY428" t="s">
        <v>46</v>
      </c>
      <c r="IZ428" t="s">
        <v>254</v>
      </c>
      <c r="JA428" s="14">
        <v>0</v>
      </c>
      <c r="JB428" s="14">
        <v>100</v>
      </c>
      <c r="JC428" s="14">
        <v>100</v>
      </c>
      <c r="JD428" s="14">
        <v>100</v>
      </c>
    </row>
    <row r="429" spans="254:264" s="1" customFormat="1" x14ac:dyDescent="0.35">
      <c r="IT429" s="14">
        <v>207</v>
      </c>
      <c r="IU429" t="s">
        <v>259</v>
      </c>
      <c r="IV429" t="s">
        <v>390</v>
      </c>
      <c r="IW429" t="s">
        <v>252</v>
      </c>
      <c r="IX429" t="s">
        <v>253</v>
      </c>
      <c r="IY429" t="s">
        <v>46</v>
      </c>
      <c r="IZ429" t="s">
        <v>260</v>
      </c>
      <c r="JA429" s="14">
        <v>0</v>
      </c>
      <c r="JB429" s="14">
        <v>0.5</v>
      </c>
      <c r="JC429" s="14">
        <v>0.5</v>
      </c>
      <c r="JD429" s="14">
        <v>0</v>
      </c>
    </row>
    <row r="430" spans="254:264" s="1" customFormat="1" x14ac:dyDescent="0.35">
      <c r="IT430" s="14">
        <v>208</v>
      </c>
      <c r="IU430" t="s">
        <v>261</v>
      </c>
      <c r="IV430" t="s">
        <v>390</v>
      </c>
      <c r="IW430" t="s">
        <v>252</v>
      </c>
      <c r="IX430" t="s">
        <v>253</v>
      </c>
      <c r="IY430" t="s">
        <v>46</v>
      </c>
      <c r="IZ430" t="s">
        <v>260</v>
      </c>
      <c r="JA430" s="14">
        <v>0.5</v>
      </c>
      <c r="JB430" s="14">
        <v>0.5</v>
      </c>
      <c r="JC430" s="14">
        <v>0.5</v>
      </c>
      <c r="JD430" s="14">
        <v>0.5</v>
      </c>
    </row>
    <row r="431" spans="254:264" s="1" customFormat="1" x14ac:dyDescent="0.35">
      <c r="IT431" s="14">
        <v>209</v>
      </c>
      <c r="IU431" t="s">
        <v>262</v>
      </c>
      <c r="IV431" t="s">
        <v>390</v>
      </c>
      <c r="IW431" t="s">
        <v>252</v>
      </c>
      <c r="IX431" t="s">
        <v>253</v>
      </c>
      <c r="IY431" t="s">
        <v>46</v>
      </c>
      <c r="IZ431" t="s">
        <v>260</v>
      </c>
      <c r="JA431" s="14">
        <v>0</v>
      </c>
      <c r="JB431" s="14">
        <v>1</v>
      </c>
      <c r="JC431" s="14">
        <v>1</v>
      </c>
      <c r="JD431" s="14">
        <v>0</v>
      </c>
    </row>
    <row r="432" spans="254:264" s="1" customFormat="1" x14ac:dyDescent="0.35">
      <c r="IT432" s="14">
        <v>210</v>
      </c>
      <c r="IU432" t="s">
        <v>263</v>
      </c>
      <c r="IV432" t="s">
        <v>390</v>
      </c>
      <c r="IW432" t="s">
        <v>252</v>
      </c>
      <c r="IX432" t="s">
        <v>253</v>
      </c>
      <c r="IY432" t="s">
        <v>46</v>
      </c>
      <c r="IZ432" t="s">
        <v>260</v>
      </c>
      <c r="JA432" s="14">
        <v>0</v>
      </c>
      <c r="JB432" s="14">
        <v>0.5</v>
      </c>
      <c r="JC432" s="14">
        <v>0.5</v>
      </c>
      <c r="JD432" s="14">
        <v>0</v>
      </c>
    </row>
    <row r="433" spans="254:264" s="1" customFormat="1" x14ac:dyDescent="0.35">
      <c r="IT433" s="14">
        <v>211</v>
      </c>
      <c r="IU433" t="s">
        <v>471</v>
      </c>
      <c r="IV433" t="s">
        <v>390</v>
      </c>
      <c r="IW433" t="s">
        <v>252</v>
      </c>
      <c r="IX433" t="s">
        <v>253</v>
      </c>
      <c r="IY433" t="s">
        <v>46</v>
      </c>
      <c r="IZ433" t="s">
        <v>260</v>
      </c>
      <c r="JA433" s="14">
        <v>0</v>
      </c>
      <c r="JB433" s="14">
        <v>0.1</v>
      </c>
      <c r="JC433" s="14">
        <v>0.05</v>
      </c>
      <c r="JD433" s="14">
        <v>0.05</v>
      </c>
    </row>
    <row r="434" spans="254:264" s="1" customFormat="1" x14ac:dyDescent="0.35">
      <c r="IT434" s="14">
        <v>212</v>
      </c>
      <c r="IU434" t="s">
        <v>264</v>
      </c>
      <c r="IV434" t="s">
        <v>390</v>
      </c>
      <c r="IW434" t="s">
        <v>252</v>
      </c>
      <c r="IX434" t="s">
        <v>253</v>
      </c>
      <c r="IY434" t="s">
        <v>46</v>
      </c>
      <c r="IZ434" t="s">
        <v>260</v>
      </c>
      <c r="JA434" s="14">
        <v>0</v>
      </c>
      <c r="JB434" s="14">
        <v>2</v>
      </c>
      <c r="JC434" s="14">
        <v>2</v>
      </c>
      <c r="JD434" s="14">
        <v>2</v>
      </c>
    </row>
    <row r="435" spans="254:264" s="1" customFormat="1" x14ac:dyDescent="0.35">
      <c r="IT435" s="14">
        <v>213</v>
      </c>
      <c r="IU435" t="s">
        <v>265</v>
      </c>
      <c r="IV435" t="s">
        <v>390</v>
      </c>
      <c r="IW435" t="s">
        <v>252</v>
      </c>
      <c r="IX435" t="s">
        <v>253</v>
      </c>
      <c r="IY435" t="s">
        <v>46</v>
      </c>
      <c r="IZ435" t="s">
        <v>260</v>
      </c>
      <c r="JA435" s="14">
        <v>0.25</v>
      </c>
      <c r="JB435" s="14">
        <v>0.25</v>
      </c>
      <c r="JC435" s="14">
        <v>0.25</v>
      </c>
      <c r="JD435" s="14">
        <v>0.25</v>
      </c>
    </row>
    <row r="436" spans="254:264" s="1" customFormat="1" x14ac:dyDescent="0.35">
      <c r="IT436" s="14">
        <v>214</v>
      </c>
      <c r="IU436" t="s">
        <v>472</v>
      </c>
      <c r="IV436" t="s">
        <v>390</v>
      </c>
      <c r="IW436" t="s">
        <v>252</v>
      </c>
      <c r="IX436" t="s">
        <v>253</v>
      </c>
      <c r="IY436" t="s">
        <v>46</v>
      </c>
      <c r="IZ436" t="s">
        <v>260</v>
      </c>
      <c r="JA436" s="14">
        <v>0</v>
      </c>
      <c r="JB436" s="14">
        <v>0.125</v>
      </c>
      <c r="JC436" s="14">
        <v>0.25</v>
      </c>
      <c r="JD436" s="14">
        <v>0.125</v>
      </c>
    </row>
    <row r="437" spans="254:264" s="1" customFormat="1" x14ac:dyDescent="0.35">
      <c r="IT437" s="14">
        <v>215</v>
      </c>
      <c r="IU437" t="s">
        <v>266</v>
      </c>
      <c r="IV437" t="s">
        <v>390</v>
      </c>
      <c r="IW437" t="s">
        <v>252</v>
      </c>
      <c r="IX437" t="s">
        <v>253</v>
      </c>
      <c r="IY437" t="s">
        <v>46</v>
      </c>
      <c r="IZ437" t="s">
        <v>260</v>
      </c>
      <c r="JA437" s="14">
        <v>1</v>
      </c>
      <c r="JB437" s="14">
        <v>1</v>
      </c>
      <c r="JC437" s="14">
        <v>1</v>
      </c>
      <c r="JD437" s="14">
        <v>1</v>
      </c>
    </row>
    <row r="438" spans="254:264" s="1" customFormat="1" x14ac:dyDescent="0.35">
      <c r="IT438" s="14">
        <v>216</v>
      </c>
      <c r="IU438" t="s">
        <v>473</v>
      </c>
      <c r="IV438" t="s">
        <v>386</v>
      </c>
      <c r="IW438" t="s">
        <v>252</v>
      </c>
      <c r="IX438" t="s">
        <v>267</v>
      </c>
      <c r="IY438" t="s">
        <v>49</v>
      </c>
      <c r="IZ438" t="s">
        <v>268</v>
      </c>
      <c r="JA438" s="14">
        <v>1</v>
      </c>
      <c r="JB438" s="14">
        <v>1</v>
      </c>
      <c r="JC438" s="14">
        <v>1</v>
      </c>
      <c r="JD438" s="14">
        <v>0</v>
      </c>
    </row>
    <row r="439" spans="254:264" s="1" customFormat="1" x14ac:dyDescent="0.35">
      <c r="IT439" s="14">
        <v>217</v>
      </c>
      <c r="IU439" t="s">
        <v>269</v>
      </c>
      <c r="IV439" t="s">
        <v>382</v>
      </c>
      <c r="IW439" t="s">
        <v>252</v>
      </c>
      <c r="IX439" t="s">
        <v>267</v>
      </c>
      <c r="IY439" t="s">
        <v>49</v>
      </c>
      <c r="IZ439" t="s">
        <v>270</v>
      </c>
      <c r="JA439" s="14">
        <v>0</v>
      </c>
      <c r="JB439" s="14">
        <v>1</v>
      </c>
      <c r="JC439" s="14">
        <v>0</v>
      </c>
      <c r="JD439" s="14">
        <v>0</v>
      </c>
    </row>
    <row r="440" spans="254:264" s="1" customFormat="1" x14ac:dyDescent="0.35">
      <c r="IT440" s="14">
        <v>218</v>
      </c>
      <c r="IU440" t="s">
        <v>271</v>
      </c>
      <c r="IV440" t="s">
        <v>386</v>
      </c>
      <c r="IW440" t="s">
        <v>252</v>
      </c>
      <c r="IX440" t="s">
        <v>267</v>
      </c>
      <c r="IY440" t="s">
        <v>49</v>
      </c>
      <c r="IZ440" t="s">
        <v>270</v>
      </c>
      <c r="JA440" s="14">
        <v>0</v>
      </c>
      <c r="JB440" s="14">
        <v>1</v>
      </c>
      <c r="JC440" s="14">
        <v>0</v>
      </c>
      <c r="JD440" s="14">
        <v>0</v>
      </c>
    </row>
    <row r="441" spans="254:264" s="1" customFormat="1" x14ac:dyDescent="0.35">
      <c r="IT441" s="14">
        <v>219</v>
      </c>
      <c r="IU441" t="s">
        <v>474</v>
      </c>
      <c r="IV441" t="s">
        <v>386</v>
      </c>
      <c r="IW441" t="s">
        <v>252</v>
      </c>
      <c r="IX441" t="s">
        <v>267</v>
      </c>
      <c r="IY441" t="s">
        <v>49</v>
      </c>
      <c r="IZ441" t="s">
        <v>270</v>
      </c>
      <c r="JA441" s="14">
        <v>0</v>
      </c>
      <c r="JB441" s="14">
        <v>1</v>
      </c>
      <c r="JC441" s="14">
        <v>0</v>
      </c>
      <c r="JD441" s="14">
        <v>0</v>
      </c>
    </row>
    <row r="442" spans="254:264" s="1" customFormat="1" x14ac:dyDescent="0.35">
      <c r="IT442" s="14">
        <v>220</v>
      </c>
      <c r="IU442" t="s">
        <v>272</v>
      </c>
      <c r="IV442" t="s">
        <v>382</v>
      </c>
      <c r="IW442" t="s">
        <v>252</v>
      </c>
      <c r="IX442" t="s">
        <v>267</v>
      </c>
      <c r="IY442" t="s">
        <v>49</v>
      </c>
      <c r="IZ442" t="s">
        <v>270</v>
      </c>
      <c r="JA442" s="14">
        <v>0</v>
      </c>
      <c r="JB442" s="14">
        <v>2</v>
      </c>
      <c r="JC442" s="14">
        <v>1</v>
      </c>
      <c r="JD442" s="14">
        <v>1</v>
      </c>
    </row>
    <row r="443" spans="254:264" s="1" customFormat="1" x14ac:dyDescent="0.35">
      <c r="IT443" s="14">
        <v>221</v>
      </c>
      <c r="IU443" t="s">
        <v>273</v>
      </c>
      <c r="IV443" t="s">
        <v>382</v>
      </c>
      <c r="IW443" t="s">
        <v>252</v>
      </c>
      <c r="IX443" t="s">
        <v>267</v>
      </c>
      <c r="IY443" t="s">
        <v>49</v>
      </c>
      <c r="IZ443" t="s">
        <v>270</v>
      </c>
      <c r="JA443" s="14">
        <v>0</v>
      </c>
      <c r="JB443" s="14">
        <v>1</v>
      </c>
      <c r="JC443" s="14">
        <v>1</v>
      </c>
      <c r="JD443" s="14">
        <v>1</v>
      </c>
    </row>
    <row r="444" spans="254:264" s="1" customFormat="1" x14ac:dyDescent="0.35">
      <c r="IT444" s="14">
        <v>222</v>
      </c>
      <c r="IU444" t="s">
        <v>274</v>
      </c>
      <c r="IV444" t="s">
        <v>386</v>
      </c>
      <c r="IW444" t="s">
        <v>252</v>
      </c>
      <c r="IX444" t="s">
        <v>267</v>
      </c>
      <c r="IY444" t="s">
        <v>49</v>
      </c>
      <c r="IZ444" t="s">
        <v>275</v>
      </c>
      <c r="JA444" s="14">
        <v>0</v>
      </c>
      <c r="JB444" s="14">
        <v>2</v>
      </c>
      <c r="JC444" s="14">
        <v>1</v>
      </c>
      <c r="JD444" s="14">
        <v>1</v>
      </c>
    </row>
    <row r="445" spans="254:264" s="1" customFormat="1" x14ac:dyDescent="0.35">
      <c r="IT445" s="14">
        <v>223</v>
      </c>
      <c r="IU445" t="s">
        <v>475</v>
      </c>
      <c r="IV445" t="s">
        <v>386</v>
      </c>
      <c r="IW445" t="s">
        <v>252</v>
      </c>
      <c r="IX445" t="s">
        <v>267</v>
      </c>
      <c r="IY445" t="s">
        <v>49</v>
      </c>
      <c r="IZ445" t="s">
        <v>275</v>
      </c>
      <c r="JA445" s="14">
        <v>1</v>
      </c>
      <c r="JB445" s="14">
        <v>1</v>
      </c>
      <c r="JC445" s="14">
        <v>0</v>
      </c>
      <c r="JD445" s="14">
        <v>0</v>
      </c>
    </row>
    <row r="446" spans="254:264" s="1" customFormat="1" x14ac:dyDescent="0.35">
      <c r="IT446" s="14">
        <v>224</v>
      </c>
      <c r="IU446" t="s">
        <v>276</v>
      </c>
      <c r="IV446" t="s">
        <v>386</v>
      </c>
      <c r="IW446" t="s">
        <v>252</v>
      </c>
      <c r="IX446" t="s">
        <v>267</v>
      </c>
      <c r="IY446" t="s">
        <v>49</v>
      </c>
      <c r="IZ446" t="s">
        <v>275</v>
      </c>
      <c r="JA446" s="14">
        <v>0</v>
      </c>
      <c r="JB446" s="14">
        <v>1</v>
      </c>
      <c r="JC446" s="14">
        <v>0</v>
      </c>
      <c r="JD446" s="14">
        <v>0</v>
      </c>
    </row>
    <row r="447" spans="254:264" s="1" customFormat="1" x14ac:dyDescent="0.35">
      <c r="IT447" s="14">
        <v>225</v>
      </c>
      <c r="IU447" t="s">
        <v>277</v>
      </c>
      <c r="IV447" t="s">
        <v>386</v>
      </c>
      <c r="IW447" t="s">
        <v>252</v>
      </c>
      <c r="IX447" t="s">
        <v>278</v>
      </c>
      <c r="IY447" t="s">
        <v>51</v>
      </c>
      <c r="IZ447" t="s">
        <v>279</v>
      </c>
      <c r="JA447" s="14">
        <v>0</v>
      </c>
      <c r="JB447" s="14">
        <v>1</v>
      </c>
      <c r="JC447" s="14">
        <v>1</v>
      </c>
      <c r="JD447" s="14">
        <v>0</v>
      </c>
    </row>
    <row r="448" spans="254:264" s="1" customFormat="1" x14ac:dyDescent="0.35">
      <c r="IT448" s="14">
        <v>226</v>
      </c>
      <c r="IU448" t="s">
        <v>280</v>
      </c>
      <c r="IV448" t="s">
        <v>386</v>
      </c>
      <c r="IW448" t="s">
        <v>252</v>
      </c>
      <c r="IX448" t="s">
        <v>278</v>
      </c>
      <c r="IY448" t="s">
        <v>51</v>
      </c>
      <c r="IZ448" t="s">
        <v>281</v>
      </c>
      <c r="JA448" s="14">
        <v>0</v>
      </c>
      <c r="JB448" s="14">
        <v>10</v>
      </c>
      <c r="JC448" s="14">
        <v>10</v>
      </c>
      <c r="JD448" s="14">
        <v>0</v>
      </c>
    </row>
    <row r="449" spans="254:264" s="1" customFormat="1" x14ac:dyDescent="0.35">
      <c r="IT449" s="14">
        <v>227</v>
      </c>
      <c r="IU449" t="s">
        <v>476</v>
      </c>
      <c r="IV449" t="s">
        <v>386</v>
      </c>
      <c r="IW449" t="s">
        <v>252</v>
      </c>
      <c r="IX449" t="s">
        <v>278</v>
      </c>
      <c r="IY449" t="s">
        <v>51</v>
      </c>
      <c r="IZ449" t="s">
        <v>281</v>
      </c>
      <c r="JA449" s="14">
        <v>0</v>
      </c>
      <c r="JB449" s="14">
        <v>2</v>
      </c>
      <c r="JC449" s="14">
        <v>2</v>
      </c>
      <c r="JD449" s="14">
        <v>0</v>
      </c>
    </row>
    <row r="450" spans="254:264" s="1" customFormat="1" x14ac:dyDescent="0.35">
      <c r="IT450" s="14">
        <v>228</v>
      </c>
      <c r="IU450" t="s">
        <v>282</v>
      </c>
      <c r="IV450" t="s">
        <v>386</v>
      </c>
      <c r="IW450" t="s">
        <v>252</v>
      </c>
      <c r="IX450" t="s">
        <v>283</v>
      </c>
      <c r="IY450" t="s">
        <v>53</v>
      </c>
      <c r="IZ450" t="s">
        <v>284</v>
      </c>
      <c r="JA450" s="14">
        <v>1</v>
      </c>
      <c r="JB450" s="14">
        <v>1</v>
      </c>
      <c r="JC450" s="14">
        <v>1</v>
      </c>
      <c r="JD450" s="14">
        <v>0</v>
      </c>
    </row>
    <row r="451" spans="254:264" s="1" customFormat="1" x14ac:dyDescent="0.35">
      <c r="IT451" s="14">
        <v>229</v>
      </c>
      <c r="IU451" t="s">
        <v>285</v>
      </c>
      <c r="IV451" t="s">
        <v>386</v>
      </c>
      <c r="IW451" t="s">
        <v>252</v>
      </c>
      <c r="IX451" t="s">
        <v>283</v>
      </c>
      <c r="IY451" t="s">
        <v>53</v>
      </c>
      <c r="IZ451" t="s">
        <v>284</v>
      </c>
      <c r="JA451" s="14">
        <v>50</v>
      </c>
      <c r="JB451" s="14">
        <v>50</v>
      </c>
      <c r="JC451" s="14">
        <v>50</v>
      </c>
      <c r="JD451" s="14">
        <v>50</v>
      </c>
    </row>
    <row r="452" spans="254:264" s="1" customFormat="1" x14ac:dyDescent="0.35">
      <c r="IT452" s="14">
        <v>230</v>
      </c>
      <c r="IU452" t="s">
        <v>286</v>
      </c>
      <c r="IV452" t="s">
        <v>386</v>
      </c>
      <c r="IW452" t="s">
        <v>252</v>
      </c>
      <c r="IX452" t="s">
        <v>283</v>
      </c>
      <c r="IY452" t="s">
        <v>53</v>
      </c>
      <c r="IZ452" t="s">
        <v>284</v>
      </c>
      <c r="JA452" s="14">
        <v>500</v>
      </c>
      <c r="JB452" s="14">
        <v>2000</v>
      </c>
      <c r="JC452" s="14">
        <v>1500</v>
      </c>
      <c r="JD452" s="14">
        <v>1000</v>
      </c>
    </row>
    <row r="453" spans="254:264" s="1" customFormat="1" x14ac:dyDescent="0.35">
      <c r="IT453" s="14">
        <v>231</v>
      </c>
      <c r="IU453" t="s">
        <v>287</v>
      </c>
      <c r="IV453" t="s">
        <v>388</v>
      </c>
      <c r="IW453" t="s">
        <v>252</v>
      </c>
      <c r="IX453" t="s">
        <v>283</v>
      </c>
      <c r="IY453" t="s">
        <v>53</v>
      </c>
      <c r="IZ453" t="s">
        <v>284</v>
      </c>
      <c r="JA453" s="14">
        <v>1</v>
      </c>
      <c r="JB453" s="14">
        <v>1</v>
      </c>
      <c r="JC453" s="14">
        <v>1</v>
      </c>
      <c r="JD453" s="14">
        <v>1</v>
      </c>
    </row>
    <row r="454" spans="254:264" s="1" customFormat="1" x14ac:dyDescent="0.35">
      <c r="IT454" s="14">
        <v>232</v>
      </c>
      <c r="IU454" t="s">
        <v>477</v>
      </c>
      <c r="IV454" t="s">
        <v>388</v>
      </c>
      <c r="IW454" t="s">
        <v>252</v>
      </c>
      <c r="IX454" t="s">
        <v>283</v>
      </c>
      <c r="IY454" t="s">
        <v>53</v>
      </c>
      <c r="IZ454" t="s">
        <v>288</v>
      </c>
      <c r="JA454" s="14">
        <v>0</v>
      </c>
      <c r="JB454" s="14">
        <v>2</v>
      </c>
      <c r="JC454" s="14">
        <v>1</v>
      </c>
      <c r="JD454" s="14">
        <v>1</v>
      </c>
    </row>
    <row r="455" spans="254:264" s="1" customFormat="1" x14ac:dyDescent="0.35">
      <c r="IT455" s="14">
        <v>233</v>
      </c>
      <c r="IU455" t="s">
        <v>289</v>
      </c>
      <c r="IV455" t="s">
        <v>388</v>
      </c>
      <c r="IW455" t="s">
        <v>252</v>
      </c>
      <c r="IX455" t="s">
        <v>283</v>
      </c>
      <c r="IY455" t="s">
        <v>53</v>
      </c>
      <c r="IZ455" t="s">
        <v>288</v>
      </c>
      <c r="JA455" s="14">
        <v>0</v>
      </c>
      <c r="JB455" s="14">
        <v>1</v>
      </c>
      <c r="JC455" s="14">
        <v>1</v>
      </c>
      <c r="JD455" s="14">
        <v>1</v>
      </c>
    </row>
    <row r="456" spans="254:264" s="1" customFormat="1" x14ac:dyDescent="0.35">
      <c r="IT456" s="14">
        <v>234</v>
      </c>
      <c r="IU456" t="s">
        <v>478</v>
      </c>
      <c r="IV456" t="s">
        <v>388</v>
      </c>
      <c r="IW456" t="s">
        <v>252</v>
      </c>
      <c r="IX456" t="s">
        <v>283</v>
      </c>
      <c r="IY456" t="s">
        <v>53</v>
      </c>
      <c r="IZ456" t="s">
        <v>288</v>
      </c>
      <c r="JA456" s="14">
        <v>0</v>
      </c>
      <c r="JB456" s="14">
        <v>2</v>
      </c>
      <c r="JC456" s="14">
        <v>2</v>
      </c>
      <c r="JD456" s="14">
        <v>1</v>
      </c>
    </row>
    <row r="457" spans="254:264" s="1" customFormat="1" x14ac:dyDescent="0.35">
      <c r="IT457" s="14">
        <v>235</v>
      </c>
      <c r="IU457" t="s">
        <v>479</v>
      </c>
      <c r="IV457" t="s">
        <v>391</v>
      </c>
      <c r="IW457" t="s">
        <v>290</v>
      </c>
      <c r="IX457" t="s">
        <v>291</v>
      </c>
      <c r="IY457" t="s">
        <v>55</v>
      </c>
      <c r="IZ457" t="s">
        <v>292</v>
      </c>
      <c r="JA457" s="14">
        <v>4</v>
      </c>
      <c r="JB457" s="14">
        <v>4</v>
      </c>
      <c r="JC457" s="14">
        <v>4</v>
      </c>
      <c r="JD457" s="14">
        <v>4</v>
      </c>
    </row>
    <row r="458" spans="254:264" s="1" customFormat="1" x14ac:dyDescent="0.35">
      <c r="IT458" s="14">
        <v>236</v>
      </c>
      <c r="IU458" t="s">
        <v>293</v>
      </c>
      <c r="IV458" t="s">
        <v>382</v>
      </c>
      <c r="IW458" t="s">
        <v>290</v>
      </c>
      <c r="IX458" t="s">
        <v>291</v>
      </c>
      <c r="IY458" t="s">
        <v>55</v>
      </c>
      <c r="IZ458" t="s">
        <v>292</v>
      </c>
      <c r="JA458" s="14">
        <v>1</v>
      </c>
      <c r="JB458" s="14">
        <v>1</v>
      </c>
      <c r="JC458" s="14">
        <v>1</v>
      </c>
      <c r="JD458" s="14">
        <v>1</v>
      </c>
    </row>
    <row r="459" spans="254:264" s="1" customFormat="1" x14ac:dyDescent="0.35">
      <c r="IT459" s="14">
        <v>237</v>
      </c>
      <c r="IU459" t="s">
        <v>294</v>
      </c>
      <c r="IV459" t="s">
        <v>391</v>
      </c>
      <c r="IW459" t="s">
        <v>290</v>
      </c>
      <c r="IX459" t="s">
        <v>291</v>
      </c>
      <c r="IY459" t="s">
        <v>55</v>
      </c>
      <c r="IZ459" t="s">
        <v>292</v>
      </c>
      <c r="JA459" s="14">
        <v>4</v>
      </c>
      <c r="JB459" s="14">
        <v>4</v>
      </c>
      <c r="JC459" s="14">
        <v>4</v>
      </c>
      <c r="JD459" s="14">
        <v>4</v>
      </c>
    </row>
    <row r="460" spans="254:264" s="1" customFormat="1" x14ac:dyDescent="0.35">
      <c r="IT460" s="14">
        <v>238</v>
      </c>
      <c r="IU460" t="s">
        <v>480</v>
      </c>
      <c r="IV460" t="s">
        <v>392</v>
      </c>
      <c r="IW460" t="s">
        <v>290</v>
      </c>
      <c r="IX460" t="s">
        <v>291</v>
      </c>
      <c r="IY460" t="s">
        <v>55</v>
      </c>
      <c r="IZ460" t="s">
        <v>292</v>
      </c>
      <c r="JA460" s="14">
        <v>7</v>
      </c>
      <c r="JB460" s="14">
        <v>7</v>
      </c>
      <c r="JC460" s="14">
        <v>7</v>
      </c>
      <c r="JD460" s="14">
        <v>7</v>
      </c>
    </row>
    <row r="461" spans="254:264" s="1" customFormat="1" x14ac:dyDescent="0.35">
      <c r="IT461" s="14">
        <v>239</v>
      </c>
      <c r="IU461" t="s">
        <v>295</v>
      </c>
      <c r="IV461" t="s">
        <v>391</v>
      </c>
      <c r="IW461" t="s">
        <v>290</v>
      </c>
      <c r="IX461" t="s">
        <v>291</v>
      </c>
      <c r="IY461" t="s">
        <v>55</v>
      </c>
      <c r="IZ461" t="s">
        <v>292</v>
      </c>
      <c r="JA461" s="14">
        <v>0</v>
      </c>
      <c r="JB461" s="14">
        <v>0</v>
      </c>
      <c r="JC461" s="14">
        <v>1</v>
      </c>
      <c r="JD461" s="14">
        <v>0</v>
      </c>
    </row>
    <row r="462" spans="254:264" s="1" customFormat="1" x14ac:dyDescent="0.35">
      <c r="IT462" s="14">
        <v>240</v>
      </c>
      <c r="IU462" t="s">
        <v>296</v>
      </c>
      <c r="IV462" t="s">
        <v>393</v>
      </c>
      <c r="IW462" t="s">
        <v>290</v>
      </c>
      <c r="IX462" t="s">
        <v>291</v>
      </c>
      <c r="IY462" t="s">
        <v>55</v>
      </c>
      <c r="IZ462" t="s">
        <v>292</v>
      </c>
      <c r="JA462" s="14">
        <v>0</v>
      </c>
      <c r="JB462" s="14">
        <v>1</v>
      </c>
      <c r="JC462" s="14">
        <v>0</v>
      </c>
      <c r="JD462" s="14">
        <v>0</v>
      </c>
    </row>
    <row r="463" spans="254:264" s="1" customFormat="1" x14ac:dyDescent="0.35">
      <c r="IT463" s="14">
        <v>241</v>
      </c>
      <c r="IU463" t="s">
        <v>297</v>
      </c>
      <c r="IV463" t="s">
        <v>393</v>
      </c>
      <c r="IW463" t="s">
        <v>290</v>
      </c>
      <c r="IX463" t="s">
        <v>291</v>
      </c>
      <c r="IY463" t="s">
        <v>55</v>
      </c>
      <c r="IZ463" t="s">
        <v>292</v>
      </c>
      <c r="JA463" s="14">
        <v>0</v>
      </c>
      <c r="JB463" s="14">
        <v>1125</v>
      </c>
      <c r="JC463" s="14">
        <v>0</v>
      </c>
      <c r="JD463" s="14">
        <v>0</v>
      </c>
    </row>
    <row r="464" spans="254:264" s="1" customFormat="1" x14ac:dyDescent="0.35">
      <c r="IT464" s="14">
        <v>242</v>
      </c>
      <c r="IU464" t="s">
        <v>298</v>
      </c>
      <c r="IV464" t="s">
        <v>394</v>
      </c>
      <c r="IW464" t="s">
        <v>290</v>
      </c>
      <c r="IX464" t="s">
        <v>291</v>
      </c>
      <c r="IY464" t="s">
        <v>55</v>
      </c>
      <c r="IZ464" t="s">
        <v>292</v>
      </c>
      <c r="JA464" s="14">
        <v>1</v>
      </c>
      <c r="JB464" s="14">
        <v>1</v>
      </c>
      <c r="JC464" s="14">
        <v>1</v>
      </c>
      <c r="JD464" s="14">
        <v>1</v>
      </c>
    </row>
    <row r="465" spans="254:264" s="1" customFormat="1" x14ac:dyDescent="0.35">
      <c r="IT465" s="14">
        <v>243</v>
      </c>
      <c r="IU465" t="s">
        <v>481</v>
      </c>
      <c r="IV465" t="s">
        <v>395</v>
      </c>
      <c r="IW465" t="s">
        <v>290</v>
      </c>
      <c r="IX465" t="s">
        <v>291</v>
      </c>
      <c r="IY465" t="s">
        <v>55</v>
      </c>
      <c r="IZ465" t="s">
        <v>292</v>
      </c>
      <c r="JA465" s="14">
        <v>1</v>
      </c>
      <c r="JB465" s="14">
        <v>1</v>
      </c>
      <c r="JC465" s="14">
        <v>1</v>
      </c>
      <c r="JD465" s="14">
        <v>1</v>
      </c>
    </row>
    <row r="466" spans="254:264" s="1" customFormat="1" x14ac:dyDescent="0.35">
      <c r="IT466" s="14">
        <v>244</v>
      </c>
      <c r="IU466" t="s">
        <v>299</v>
      </c>
      <c r="IV466" t="s">
        <v>396</v>
      </c>
      <c r="IW466" t="s">
        <v>290</v>
      </c>
      <c r="IX466" t="s">
        <v>291</v>
      </c>
      <c r="IY466" t="s">
        <v>55</v>
      </c>
      <c r="IZ466" t="s">
        <v>300</v>
      </c>
      <c r="JA466" s="14">
        <v>1</v>
      </c>
      <c r="JB466" s="14">
        <v>0</v>
      </c>
      <c r="JC466" s="14">
        <v>0</v>
      </c>
      <c r="JD466" s="14">
        <v>0</v>
      </c>
    </row>
    <row r="467" spans="254:264" s="1" customFormat="1" x14ac:dyDescent="0.35">
      <c r="IT467" s="14">
        <v>245</v>
      </c>
      <c r="IU467" t="s">
        <v>301</v>
      </c>
      <c r="IV467" t="s">
        <v>396</v>
      </c>
      <c r="IW467" t="s">
        <v>290</v>
      </c>
      <c r="IX467" t="s">
        <v>291</v>
      </c>
      <c r="IY467" t="s">
        <v>55</v>
      </c>
      <c r="IZ467" t="s">
        <v>300</v>
      </c>
      <c r="JA467" s="14">
        <v>0</v>
      </c>
      <c r="JB467" s="14">
        <v>1</v>
      </c>
      <c r="JC467" s="14">
        <v>0</v>
      </c>
      <c r="JD467" s="14">
        <v>0</v>
      </c>
    </row>
    <row r="468" spans="254:264" s="1" customFormat="1" x14ac:dyDescent="0.35">
      <c r="IT468" s="14">
        <v>246</v>
      </c>
      <c r="IU468" t="s">
        <v>302</v>
      </c>
      <c r="IV468" t="s">
        <v>396</v>
      </c>
      <c r="IW468" t="s">
        <v>290</v>
      </c>
      <c r="IX468" t="s">
        <v>291</v>
      </c>
      <c r="IY468" t="s">
        <v>55</v>
      </c>
      <c r="IZ468" t="s">
        <v>300</v>
      </c>
      <c r="JA468" s="14">
        <v>0</v>
      </c>
      <c r="JB468" s="14">
        <v>1</v>
      </c>
      <c r="JC468" s="14">
        <v>0</v>
      </c>
      <c r="JD468" s="14">
        <v>0</v>
      </c>
    </row>
    <row r="469" spans="254:264" s="1" customFormat="1" x14ac:dyDescent="0.35">
      <c r="IT469" s="14">
        <v>247</v>
      </c>
      <c r="IU469" t="s">
        <v>303</v>
      </c>
      <c r="IV469" t="s">
        <v>396</v>
      </c>
      <c r="IW469" t="s">
        <v>290</v>
      </c>
      <c r="IX469" t="s">
        <v>291</v>
      </c>
      <c r="IY469" t="s">
        <v>55</v>
      </c>
      <c r="IZ469" t="s">
        <v>300</v>
      </c>
      <c r="JA469" s="14">
        <v>0</v>
      </c>
      <c r="JB469" s="14">
        <v>1</v>
      </c>
      <c r="JC469" s="14">
        <v>0</v>
      </c>
      <c r="JD469" s="14">
        <v>0</v>
      </c>
    </row>
    <row r="470" spans="254:264" s="1" customFormat="1" x14ac:dyDescent="0.35">
      <c r="IT470" s="14">
        <v>248</v>
      </c>
      <c r="IU470" t="s">
        <v>482</v>
      </c>
      <c r="IV470" t="s">
        <v>396</v>
      </c>
      <c r="IW470" t="s">
        <v>290</v>
      </c>
      <c r="IX470" t="s">
        <v>291</v>
      </c>
      <c r="IY470" t="s">
        <v>55</v>
      </c>
      <c r="IZ470" t="s">
        <v>300</v>
      </c>
      <c r="JA470" s="14">
        <v>0</v>
      </c>
      <c r="JB470" s="14">
        <v>0</v>
      </c>
      <c r="JC470" s="14">
        <v>1</v>
      </c>
      <c r="JD470" s="14">
        <v>0</v>
      </c>
    </row>
    <row r="471" spans="254:264" s="1" customFormat="1" x14ac:dyDescent="0.35">
      <c r="IT471" s="14">
        <v>249</v>
      </c>
      <c r="IU471" t="s">
        <v>304</v>
      </c>
      <c r="IV471" t="s">
        <v>397</v>
      </c>
      <c r="IW471" t="s">
        <v>290</v>
      </c>
      <c r="IX471" t="s">
        <v>291</v>
      </c>
      <c r="IY471" t="s">
        <v>55</v>
      </c>
      <c r="IZ471" t="s">
        <v>305</v>
      </c>
      <c r="JA471" s="14">
        <v>0.25</v>
      </c>
      <c r="JB471" s="14">
        <v>0.25</v>
      </c>
      <c r="JC471" s="14">
        <v>0.25</v>
      </c>
      <c r="JD471" s="14">
        <v>0.25</v>
      </c>
    </row>
    <row r="472" spans="254:264" s="1" customFormat="1" x14ac:dyDescent="0.35">
      <c r="IT472" s="14">
        <v>250</v>
      </c>
      <c r="IU472" t="s">
        <v>483</v>
      </c>
      <c r="IV472" t="s">
        <v>397</v>
      </c>
      <c r="IW472" t="s">
        <v>290</v>
      </c>
      <c r="IX472" t="s">
        <v>291</v>
      </c>
      <c r="IY472" t="s">
        <v>55</v>
      </c>
      <c r="IZ472" t="s">
        <v>305</v>
      </c>
      <c r="JA472" s="14">
        <v>0.25</v>
      </c>
      <c r="JB472" s="14">
        <v>0.25</v>
      </c>
      <c r="JC472" s="14">
        <v>0.25</v>
      </c>
      <c r="JD472" s="14">
        <v>0.25</v>
      </c>
    </row>
    <row r="473" spans="254:264" s="1" customFormat="1" x14ac:dyDescent="0.35">
      <c r="IT473" s="14">
        <v>251</v>
      </c>
      <c r="IU473" t="s">
        <v>306</v>
      </c>
      <c r="IV473" t="s">
        <v>398</v>
      </c>
      <c r="IW473" t="s">
        <v>290</v>
      </c>
      <c r="IX473" t="s">
        <v>291</v>
      </c>
      <c r="IY473" t="s">
        <v>55</v>
      </c>
      <c r="IZ473" t="s">
        <v>307</v>
      </c>
      <c r="JA473" s="14">
        <v>1</v>
      </c>
      <c r="JB473" s="14">
        <v>1</v>
      </c>
      <c r="JC473" s="14">
        <v>1</v>
      </c>
      <c r="JD473" s="14">
        <v>1</v>
      </c>
    </row>
    <row r="474" spans="254:264" s="1" customFormat="1" x14ac:dyDescent="0.35">
      <c r="IT474" s="14">
        <v>252</v>
      </c>
      <c r="IU474" t="s">
        <v>308</v>
      </c>
      <c r="IV474" t="s">
        <v>398</v>
      </c>
      <c r="IW474" t="s">
        <v>290</v>
      </c>
      <c r="IX474" t="s">
        <v>291</v>
      </c>
      <c r="IY474" t="s">
        <v>55</v>
      </c>
      <c r="IZ474" t="s">
        <v>307</v>
      </c>
      <c r="JA474" s="14">
        <v>1</v>
      </c>
      <c r="JB474" s="14">
        <v>1</v>
      </c>
      <c r="JC474" s="14">
        <v>1</v>
      </c>
      <c r="JD474" s="14">
        <v>1</v>
      </c>
    </row>
    <row r="475" spans="254:264" s="1" customFormat="1" x14ac:dyDescent="0.35">
      <c r="IT475" s="14">
        <v>253</v>
      </c>
      <c r="IU475" t="s">
        <v>309</v>
      </c>
      <c r="IV475" t="s">
        <v>398</v>
      </c>
      <c r="IW475" t="s">
        <v>290</v>
      </c>
      <c r="IX475" t="s">
        <v>291</v>
      </c>
      <c r="IY475" t="s">
        <v>55</v>
      </c>
      <c r="IZ475" t="s">
        <v>307</v>
      </c>
      <c r="JA475" s="14">
        <v>1</v>
      </c>
      <c r="JB475" s="14">
        <v>1</v>
      </c>
      <c r="JC475" s="14">
        <v>1</v>
      </c>
      <c r="JD475" s="14">
        <v>1</v>
      </c>
    </row>
    <row r="476" spans="254:264" s="1" customFormat="1" x14ac:dyDescent="0.35">
      <c r="IT476" s="14">
        <v>254</v>
      </c>
      <c r="IU476" t="s">
        <v>310</v>
      </c>
      <c r="IV476" t="s">
        <v>398</v>
      </c>
      <c r="IW476" t="s">
        <v>290</v>
      </c>
      <c r="IX476" t="s">
        <v>291</v>
      </c>
      <c r="IY476" t="s">
        <v>55</v>
      </c>
      <c r="IZ476" t="s">
        <v>307</v>
      </c>
      <c r="JA476" s="14">
        <v>1</v>
      </c>
      <c r="JB476" s="14">
        <v>1</v>
      </c>
      <c r="JC476" s="14">
        <v>1</v>
      </c>
      <c r="JD476" s="14">
        <v>1</v>
      </c>
    </row>
    <row r="477" spans="254:264" s="1" customFormat="1" x14ac:dyDescent="0.35">
      <c r="IT477" s="14">
        <v>255</v>
      </c>
      <c r="IU477" t="s">
        <v>484</v>
      </c>
      <c r="IV477" t="s">
        <v>398</v>
      </c>
      <c r="IW477" t="s">
        <v>290</v>
      </c>
      <c r="IX477" t="s">
        <v>291</v>
      </c>
      <c r="IY477" t="s">
        <v>55</v>
      </c>
      <c r="IZ477" t="s">
        <v>307</v>
      </c>
      <c r="JA477" s="14">
        <v>0</v>
      </c>
      <c r="JB477" s="14">
        <v>1</v>
      </c>
      <c r="JC477" s="14">
        <v>1</v>
      </c>
      <c r="JD477" s="14">
        <v>0</v>
      </c>
    </row>
    <row r="478" spans="254:264" s="1" customFormat="1" x14ac:dyDescent="0.35">
      <c r="IT478" s="14">
        <v>256</v>
      </c>
      <c r="IU478" t="s">
        <v>311</v>
      </c>
      <c r="IV478" t="s">
        <v>398</v>
      </c>
      <c r="IW478" t="s">
        <v>290</v>
      </c>
      <c r="IX478" t="s">
        <v>291</v>
      </c>
      <c r="IY478" t="s">
        <v>55</v>
      </c>
      <c r="IZ478" t="s">
        <v>307</v>
      </c>
      <c r="JA478" s="14">
        <v>1</v>
      </c>
      <c r="JB478" s="14">
        <v>1</v>
      </c>
      <c r="JC478" s="14">
        <v>1</v>
      </c>
      <c r="JD478" s="14">
        <v>1</v>
      </c>
    </row>
    <row r="479" spans="254:264" s="1" customFormat="1" x14ac:dyDescent="0.35">
      <c r="IT479" s="14">
        <v>257</v>
      </c>
      <c r="IU479" t="s">
        <v>312</v>
      </c>
      <c r="IV479" t="s">
        <v>398</v>
      </c>
      <c r="IW479" t="s">
        <v>290</v>
      </c>
      <c r="IX479" t="s">
        <v>291</v>
      </c>
      <c r="IY479" t="s">
        <v>55</v>
      </c>
      <c r="IZ479" t="s">
        <v>307</v>
      </c>
      <c r="JA479" s="14">
        <v>1</v>
      </c>
      <c r="JB479" s="14">
        <v>1</v>
      </c>
      <c r="JC479" s="14">
        <v>1</v>
      </c>
      <c r="JD479" s="14">
        <v>1</v>
      </c>
    </row>
    <row r="480" spans="254:264" s="1" customFormat="1" x14ac:dyDescent="0.35">
      <c r="IT480" s="14">
        <v>258</v>
      </c>
      <c r="IU480" t="s">
        <v>313</v>
      </c>
      <c r="IV480" t="s">
        <v>398</v>
      </c>
      <c r="IW480" t="s">
        <v>290</v>
      </c>
      <c r="IX480" t="s">
        <v>291</v>
      </c>
      <c r="IY480" t="s">
        <v>55</v>
      </c>
      <c r="IZ480" t="s">
        <v>307</v>
      </c>
      <c r="JA480" s="14">
        <v>15</v>
      </c>
      <c r="JB480" s="14">
        <v>15</v>
      </c>
      <c r="JC480" s="14">
        <v>15</v>
      </c>
      <c r="JD480" s="14">
        <v>15</v>
      </c>
    </row>
    <row r="481" spans="254:264" s="1" customFormat="1" x14ac:dyDescent="0.35">
      <c r="IT481" s="14">
        <v>259</v>
      </c>
      <c r="IU481" t="s">
        <v>485</v>
      </c>
      <c r="IV481" t="s">
        <v>384</v>
      </c>
      <c r="IW481" t="s">
        <v>290</v>
      </c>
      <c r="IX481" t="s">
        <v>291</v>
      </c>
      <c r="IY481" t="s">
        <v>55</v>
      </c>
      <c r="IZ481" t="s">
        <v>307</v>
      </c>
      <c r="JA481" s="14">
        <v>1</v>
      </c>
      <c r="JB481" s="14">
        <v>1</v>
      </c>
      <c r="JC481" s="14">
        <v>1</v>
      </c>
      <c r="JD481" s="14">
        <v>1</v>
      </c>
    </row>
    <row r="482" spans="254:264" s="1" customFormat="1" x14ac:dyDescent="0.35">
      <c r="IT482" s="14">
        <v>260</v>
      </c>
      <c r="IU482" t="s">
        <v>314</v>
      </c>
      <c r="IV482" t="s">
        <v>384</v>
      </c>
      <c r="IW482" t="s">
        <v>290</v>
      </c>
      <c r="IX482" t="s">
        <v>291</v>
      </c>
      <c r="IY482" t="s">
        <v>55</v>
      </c>
      <c r="IZ482" t="s">
        <v>307</v>
      </c>
      <c r="JA482" s="14">
        <v>0</v>
      </c>
      <c r="JB482" s="14">
        <v>1</v>
      </c>
      <c r="JC482" s="14">
        <v>0</v>
      </c>
      <c r="JD482" s="14">
        <v>0</v>
      </c>
    </row>
    <row r="483" spans="254:264" s="1" customFormat="1" x14ac:dyDescent="0.35">
      <c r="IT483" s="14">
        <v>261</v>
      </c>
      <c r="IU483" t="s">
        <v>315</v>
      </c>
      <c r="IV483" t="s">
        <v>398</v>
      </c>
      <c r="IW483" t="s">
        <v>290</v>
      </c>
      <c r="IX483" t="s">
        <v>291</v>
      </c>
      <c r="IY483" t="s">
        <v>55</v>
      </c>
      <c r="IZ483" t="s">
        <v>316</v>
      </c>
      <c r="JA483" s="14">
        <v>0</v>
      </c>
      <c r="JB483" s="14">
        <v>1</v>
      </c>
      <c r="JC483" s="14">
        <v>1</v>
      </c>
      <c r="JD483" s="14">
        <v>1</v>
      </c>
    </row>
    <row r="484" spans="254:264" s="1" customFormat="1" x14ac:dyDescent="0.35">
      <c r="IT484" s="14">
        <v>262</v>
      </c>
      <c r="IU484" t="s">
        <v>486</v>
      </c>
      <c r="IV484" t="s">
        <v>398</v>
      </c>
      <c r="IW484" t="s">
        <v>290</v>
      </c>
      <c r="IX484" t="s">
        <v>291</v>
      </c>
      <c r="IY484" t="s">
        <v>55</v>
      </c>
      <c r="IZ484" t="s">
        <v>316</v>
      </c>
      <c r="JA484" s="14">
        <v>1</v>
      </c>
      <c r="JB484" s="14">
        <v>1</v>
      </c>
      <c r="JC484" s="14">
        <v>1</v>
      </c>
      <c r="JD484" s="14">
        <v>1</v>
      </c>
    </row>
    <row r="485" spans="254:264" s="1" customFormat="1" x14ac:dyDescent="0.35">
      <c r="IT485" s="14">
        <v>263</v>
      </c>
      <c r="IU485" t="s">
        <v>317</v>
      </c>
      <c r="IV485" t="s">
        <v>398</v>
      </c>
      <c r="IW485" t="s">
        <v>290</v>
      </c>
      <c r="IX485" t="s">
        <v>291</v>
      </c>
      <c r="IY485" t="s">
        <v>55</v>
      </c>
      <c r="IZ485" t="s">
        <v>316</v>
      </c>
      <c r="JA485" s="14">
        <v>1</v>
      </c>
      <c r="JB485" s="14">
        <v>1</v>
      </c>
      <c r="JC485" s="14">
        <v>1</v>
      </c>
      <c r="JD485" s="14">
        <v>1</v>
      </c>
    </row>
    <row r="486" spans="254:264" s="1" customFormat="1" x14ac:dyDescent="0.35">
      <c r="IT486" s="14">
        <v>264</v>
      </c>
      <c r="IU486" t="s">
        <v>318</v>
      </c>
      <c r="IV486" t="s">
        <v>398</v>
      </c>
      <c r="IW486" t="s">
        <v>290</v>
      </c>
      <c r="IX486" t="s">
        <v>291</v>
      </c>
      <c r="IY486" t="s">
        <v>55</v>
      </c>
      <c r="IZ486" t="s">
        <v>319</v>
      </c>
      <c r="JA486" s="14">
        <v>3</v>
      </c>
      <c r="JB486" s="14">
        <v>3</v>
      </c>
      <c r="JC486" s="14">
        <v>3</v>
      </c>
      <c r="JD486" s="14">
        <v>3</v>
      </c>
    </row>
    <row r="487" spans="254:264" s="1" customFormat="1" x14ac:dyDescent="0.35">
      <c r="IT487" s="14">
        <v>265</v>
      </c>
      <c r="IU487" t="s">
        <v>320</v>
      </c>
      <c r="IV487" t="s">
        <v>398</v>
      </c>
      <c r="IW487" t="s">
        <v>290</v>
      </c>
      <c r="IX487" t="s">
        <v>291</v>
      </c>
      <c r="IY487" t="s">
        <v>55</v>
      </c>
      <c r="IZ487" t="s">
        <v>319</v>
      </c>
      <c r="JA487" s="14">
        <v>5</v>
      </c>
      <c r="JB487" s="14">
        <v>5</v>
      </c>
      <c r="JC487" s="14">
        <v>5</v>
      </c>
      <c r="JD487" s="14">
        <v>5</v>
      </c>
    </row>
    <row r="488" spans="254:264" s="1" customFormat="1" x14ac:dyDescent="0.35">
      <c r="IT488" s="14">
        <v>266</v>
      </c>
      <c r="IU488" t="s">
        <v>321</v>
      </c>
      <c r="IV488" t="s">
        <v>398</v>
      </c>
      <c r="IW488" t="s">
        <v>290</v>
      </c>
      <c r="IX488" t="s">
        <v>291</v>
      </c>
      <c r="IY488" t="s">
        <v>55</v>
      </c>
      <c r="IZ488" t="s">
        <v>319</v>
      </c>
      <c r="JA488" s="14">
        <v>0</v>
      </c>
      <c r="JB488" s="14">
        <v>1</v>
      </c>
      <c r="JC488" s="14">
        <v>0</v>
      </c>
      <c r="JD488" s="14">
        <v>0</v>
      </c>
    </row>
    <row r="489" spans="254:264" s="1" customFormat="1" x14ac:dyDescent="0.35">
      <c r="IT489" s="14">
        <v>267</v>
      </c>
      <c r="IU489" t="s">
        <v>487</v>
      </c>
      <c r="IV489" t="s">
        <v>398</v>
      </c>
      <c r="IW489" t="s">
        <v>290</v>
      </c>
      <c r="IX489" t="s">
        <v>291</v>
      </c>
      <c r="IY489" t="s">
        <v>55</v>
      </c>
      <c r="IZ489" t="s">
        <v>319</v>
      </c>
      <c r="JA489" s="14">
        <v>1</v>
      </c>
      <c r="JB489" s="14">
        <v>1</v>
      </c>
      <c r="JC489" s="14">
        <v>1</v>
      </c>
      <c r="JD489" s="14">
        <v>1</v>
      </c>
    </row>
    <row r="490" spans="254:264" s="1" customFormat="1" x14ac:dyDescent="0.35">
      <c r="IT490" s="14">
        <v>268</v>
      </c>
      <c r="IU490" t="s">
        <v>322</v>
      </c>
      <c r="IV490" t="s">
        <v>398</v>
      </c>
      <c r="IW490" t="s">
        <v>290</v>
      </c>
      <c r="IX490" t="s">
        <v>291</v>
      </c>
      <c r="IY490" t="s">
        <v>55</v>
      </c>
      <c r="IZ490" t="s">
        <v>319</v>
      </c>
      <c r="JA490" s="14">
        <v>1</v>
      </c>
      <c r="JB490" s="14">
        <v>1</v>
      </c>
      <c r="JC490" s="14">
        <v>1</v>
      </c>
      <c r="JD490" s="14">
        <v>1</v>
      </c>
    </row>
    <row r="491" spans="254:264" s="1" customFormat="1" x14ac:dyDescent="0.35">
      <c r="IT491" s="14">
        <v>269</v>
      </c>
      <c r="IU491" t="s">
        <v>488</v>
      </c>
      <c r="IV491" t="s">
        <v>388</v>
      </c>
      <c r="IW491" t="s">
        <v>290</v>
      </c>
      <c r="IX491" t="s">
        <v>291</v>
      </c>
      <c r="IY491" t="s">
        <v>55</v>
      </c>
      <c r="IZ491" t="s">
        <v>323</v>
      </c>
      <c r="JA491" s="14">
        <v>2</v>
      </c>
      <c r="JB491" s="14">
        <v>1</v>
      </c>
      <c r="JC491" s="14">
        <v>1</v>
      </c>
      <c r="JD491" s="14">
        <v>1</v>
      </c>
    </row>
    <row r="492" spans="254:264" s="1" customFormat="1" x14ac:dyDescent="0.35">
      <c r="IT492" s="14">
        <v>270</v>
      </c>
      <c r="IU492" t="s">
        <v>324</v>
      </c>
      <c r="IV492" t="s">
        <v>388</v>
      </c>
      <c r="IW492" t="s">
        <v>290</v>
      </c>
      <c r="IX492" t="s">
        <v>291</v>
      </c>
      <c r="IY492" t="s">
        <v>55</v>
      </c>
      <c r="IZ492" t="s">
        <v>323</v>
      </c>
      <c r="JA492" s="14">
        <v>0</v>
      </c>
      <c r="JB492" s="14">
        <v>1</v>
      </c>
      <c r="JC492" s="14">
        <v>0</v>
      </c>
      <c r="JD492" s="14">
        <v>0</v>
      </c>
    </row>
    <row r="493" spans="254:264" s="1" customFormat="1" x14ac:dyDescent="0.35">
      <c r="IT493" s="14">
        <v>271</v>
      </c>
      <c r="IU493" t="s">
        <v>489</v>
      </c>
      <c r="IV493" t="s">
        <v>398</v>
      </c>
      <c r="IW493" t="s">
        <v>290</v>
      </c>
      <c r="IX493" t="s">
        <v>325</v>
      </c>
      <c r="IY493" t="s">
        <v>59</v>
      </c>
      <c r="IZ493" t="s">
        <v>326</v>
      </c>
      <c r="JA493" s="14">
        <v>3</v>
      </c>
      <c r="JB493" s="14">
        <v>3</v>
      </c>
      <c r="JC493" s="14">
        <v>3</v>
      </c>
      <c r="JD493" s="14">
        <v>3</v>
      </c>
    </row>
    <row r="494" spans="254:264" s="1" customFormat="1" x14ac:dyDescent="0.35">
      <c r="IT494" s="14">
        <v>272</v>
      </c>
      <c r="IU494" t="s">
        <v>327</v>
      </c>
      <c r="IV494" t="s">
        <v>398</v>
      </c>
      <c r="IW494" t="s">
        <v>290</v>
      </c>
      <c r="IX494" t="s">
        <v>325</v>
      </c>
      <c r="IY494" t="s">
        <v>59</v>
      </c>
      <c r="IZ494" t="s">
        <v>326</v>
      </c>
      <c r="JA494" s="14">
        <v>0</v>
      </c>
      <c r="JB494" s="14">
        <v>0</v>
      </c>
      <c r="JC494" s="14">
        <v>0</v>
      </c>
      <c r="JD494" s="14">
        <v>1</v>
      </c>
    </row>
    <row r="495" spans="254:264" s="1" customFormat="1" x14ac:dyDescent="0.35">
      <c r="IT495" s="14">
        <v>273</v>
      </c>
      <c r="IU495" t="s">
        <v>328</v>
      </c>
      <c r="IV495" t="s">
        <v>398</v>
      </c>
      <c r="IW495" t="s">
        <v>290</v>
      </c>
      <c r="IX495" t="s">
        <v>325</v>
      </c>
      <c r="IY495" t="s">
        <v>59</v>
      </c>
      <c r="IZ495" t="s">
        <v>326</v>
      </c>
      <c r="JA495" s="14">
        <v>1</v>
      </c>
      <c r="JB495" s="14">
        <v>1</v>
      </c>
      <c r="JC495" s="14">
        <v>1</v>
      </c>
      <c r="JD495" s="14">
        <v>1</v>
      </c>
    </row>
    <row r="496" spans="254:264" s="1" customFormat="1" x14ac:dyDescent="0.35">
      <c r="IT496" s="14">
        <v>274</v>
      </c>
      <c r="IU496" t="s">
        <v>490</v>
      </c>
      <c r="IV496" t="s">
        <v>398</v>
      </c>
      <c r="IW496" t="s">
        <v>290</v>
      </c>
      <c r="IX496" t="s">
        <v>325</v>
      </c>
      <c r="IY496" t="s">
        <v>59</v>
      </c>
      <c r="IZ496" t="s">
        <v>326</v>
      </c>
      <c r="JA496" s="14">
        <v>1</v>
      </c>
      <c r="JB496" s="14">
        <v>1</v>
      </c>
      <c r="JC496" s="14">
        <v>1</v>
      </c>
      <c r="JD496" s="14">
        <v>1</v>
      </c>
    </row>
    <row r="497" spans="254:264" s="1" customFormat="1" x14ac:dyDescent="0.35">
      <c r="IT497" s="14">
        <v>275</v>
      </c>
      <c r="IU497" t="s">
        <v>329</v>
      </c>
      <c r="IV497" t="s">
        <v>398</v>
      </c>
      <c r="IW497" t="s">
        <v>290</v>
      </c>
      <c r="IX497" t="s">
        <v>325</v>
      </c>
      <c r="IY497" t="s">
        <v>59</v>
      </c>
      <c r="IZ497" t="s">
        <v>326</v>
      </c>
      <c r="JA497" s="14">
        <v>1</v>
      </c>
      <c r="JB497" s="14">
        <v>1</v>
      </c>
      <c r="JC497" s="14">
        <v>1</v>
      </c>
      <c r="JD497" s="14">
        <v>1</v>
      </c>
    </row>
    <row r="498" spans="254:264" s="1" customFormat="1" x14ac:dyDescent="0.35">
      <c r="IT498" s="14">
        <v>276</v>
      </c>
      <c r="IU498" t="s">
        <v>330</v>
      </c>
      <c r="IV498" t="s">
        <v>398</v>
      </c>
      <c r="IW498" t="s">
        <v>290</v>
      </c>
      <c r="IX498" t="s">
        <v>325</v>
      </c>
      <c r="IY498" t="s">
        <v>59</v>
      </c>
      <c r="IZ498" t="s">
        <v>326</v>
      </c>
      <c r="JA498" s="14">
        <v>12</v>
      </c>
      <c r="JB498" s="14">
        <v>12</v>
      </c>
      <c r="JC498" s="14">
        <v>12</v>
      </c>
      <c r="JD498" s="14">
        <v>12</v>
      </c>
    </row>
    <row r="499" spans="254:264" s="1" customFormat="1" x14ac:dyDescent="0.35">
      <c r="IT499" s="14">
        <v>277</v>
      </c>
      <c r="IU499" t="s">
        <v>331</v>
      </c>
      <c r="IV499" t="s">
        <v>398</v>
      </c>
      <c r="IW499" t="s">
        <v>290</v>
      </c>
      <c r="IX499" t="s">
        <v>325</v>
      </c>
      <c r="IY499" t="s">
        <v>59</v>
      </c>
      <c r="IZ499" t="s">
        <v>326</v>
      </c>
      <c r="JA499" s="14">
        <v>1</v>
      </c>
      <c r="JB499" s="14">
        <v>1</v>
      </c>
      <c r="JC499" s="14">
        <v>1</v>
      </c>
      <c r="JD499" s="14">
        <v>1</v>
      </c>
    </row>
    <row r="500" spans="254:264" s="1" customFormat="1" x14ac:dyDescent="0.35">
      <c r="IT500" s="14">
        <v>278</v>
      </c>
      <c r="IU500" t="s">
        <v>332</v>
      </c>
      <c r="IV500" t="s">
        <v>398</v>
      </c>
      <c r="IW500" t="s">
        <v>290</v>
      </c>
      <c r="IX500" t="s">
        <v>325</v>
      </c>
      <c r="IY500" t="s">
        <v>59</v>
      </c>
      <c r="IZ500" t="s">
        <v>333</v>
      </c>
      <c r="JA500" s="14">
        <v>1</v>
      </c>
      <c r="JB500" s="14">
        <v>1</v>
      </c>
      <c r="JC500" s="14">
        <v>1</v>
      </c>
      <c r="JD500" s="14">
        <v>1</v>
      </c>
    </row>
    <row r="501" spans="254:264" s="1" customFormat="1" x14ac:dyDescent="0.35">
      <c r="IT501" s="14">
        <v>279</v>
      </c>
      <c r="IU501" t="s">
        <v>334</v>
      </c>
      <c r="IV501" t="s">
        <v>380</v>
      </c>
      <c r="IW501" t="s">
        <v>290</v>
      </c>
      <c r="IX501" t="s">
        <v>325</v>
      </c>
      <c r="IY501" t="s">
        <v>59</v>
      </c>
      <c r="IZ501" t="s">
        <v>333</v>
      </c>
      <c r="JA501" s="14">
        <v>1</v>
      </c>
      <c r="JB501" s="14">
        <v>1</v>
      </c>
      <c r="JC501" s="14">
        <v>1</v>
      </c>
      <c r="JD501" s="14">
        <v>1</v>
      </c>
    </row>
    <row r="502" spans="254:264" s="1" customFormat="1" x14ac:dyDescent="0.35">
      <c r="IT502" s="14">
        <v>280</v>
      </c>
      <c r="IU502" t="s">
        <v>491</v>
      </c>
      <c r="IV502" t="s">
        <v>398</v>
      </c>
      <c r="IW502" t="s">
        <v>290</v>
      </c>
      <c r="IX502" t="s">
        <v>325</v>
      </c>
      <c r="IY502" t="s">
        <v>59</v>
      </c>
      <c r="IZ502" t="s">
        <v>333</v>
      </c>
      <c r="JA502" s="14">
        <v>1</v>
      </c>
      <c r="JB502" s="14">
        <v>1</v>
      </c>
      <c r="JC502" s="14">
        <v>1</v>
      </c>
      <c r="JD502" s="14">
        <v>1</v>
      </c>
    </row>
    <row r="503" spans="254:264" s="1" customFormat="1" x14ac:dyDescent="0.35">
      <c r="IT503" s="14">
        <v>281</v>
      </c>
      <c r="IU503" t="s">
        <v>492</v>
      </c>
      <c r="IV503" t="s">
        <v>381</v>
      </c>
      <c r="IW503" t="s">
        <v>290</v>
      </c>
      <c r="IX503" t="s">
        <v>325</v>
      </c>
      <c r="IY503" t="s">
        <v>59</v>
      </c>
      <c r="IZ503" t="s">
        <v>333</v>
      </c>
      <c r="JA503" s="14">
        <v>1</v>
      </c>
      <c r="JB503" s="14">
        <v>1</v>
      </c>
      <c r="JC503" s="14">
        <v>1</v>
      </c>
      <c r="JD503" s="14">
        <v>1</v>
      </c>
    </row>
    <row r="504" spans="254:264" s="1" customFormat="1" x14ac:dyDescent="0.35">
      <c r="IT504" s="14">
        <v>282</v>
      </c>
      <c r="IU504" t="s">
        <v>335</v>
      </c>
      <c r="IV504" t="s">
        <v>398</v>
      </c>
      <c r="IW504" t="s">
        <v>290</v>
      </c>
      <c r="IX504" t="s">
        <v>325</v>
      </c>
      <c r="IY504" t="s">
        <v>59</v>
      </c>
      <c r="IZ504" t="s">
        <v>333</v>
      </c>
      <c r="JA504" s="14">
        <v>1</v>
      </c>
      <c r="JB504" s="14">
        <v>1</v>
      </c>
      <c r="JC504" s="14">
        <v>1</v>
      </c>
      <c r="JD504" s="14">
        <v>1</v>
      </c>
    </row>
    <row r="505" spans="254:264" s="1" customFormat="1" x14ac:dyDescent="0.35">
      <c r="IT505" s="14">
        <v>283</v>
      </c>
      <c r="IU505" t="s">
        <v>336</v>
      </c>
      <c r="IV505" t="s">
        <v>398</v>
      </c>
      <c r="IW505" t="s">
        <v>290</v>
      </c>
      <c r="IX505" t="s">
        <v>325</v>
      </c>
      <c r="IY505" t="s">
        <v>59</v>
      </c>
      <c r="IZ505" t="s">
        <v>333</v>
      </c>
      <c r="JA505" s="14">
        <v>1</v>
      </c>
      <c r="JB505" s="14">
        <v>1</v>
      </c>
      <c r="JC505" s="14">
        <v>1</v>
      </c>
      <c r="JD505" s="14">
        <v>1</v>
      </c>
    </row>
    <row r="506" spans="254:264" s="1" customFormat="1" x14ac:dyDescent="0.35">
      <c r="IT506" s="14">
        <v>284</v>
      </c>
      <c r="IU506" t="s">
        <v>337</v>
      </c>
      <c r="IV506" t="s">
        <v>398</v>
      </c>
      <c r="IW506" t="s">
        <v>290</v>
      </c>
      <c r="IX506" t="s">
        <v>325</v>
      </c>
      <c r="IY506" t="s">
        <v>59</v>
      </c>
      <c r="IZ506" t="s">
        <v>333</v>
      </c>
      <c r="JA506" s="14">
        <v>1</v>
      </c>
      <c r="JB506" s="14">
        <v>1</v>
      </c>
      <c r="JC506" s="14">
        <v>1</v>
      </c>
      <c r="JD506" s="14">
        <v>1</v>
      </c>
    </row>
    <row r="507" spans="254:264" s="1" customFormat="1" x14ac:dyDescent="0.35">
      <c r="IT507" s="14">
        <v>285</v>
      </c>
      <c r="IU507" t="s">
        <v>338</v>
      </c>
      <c r="IV507" t="s">
        <v>398</v>
      </c>
      <c r="IW507" t="s">
        <v>290</v>
      </c>
      <c r="IX507" t="s">
        <v>325</v>
      </c>
      <c r="IY507" t="s">
        <v>59</v>
      </c>
      <c r="IZ507" t="s">
        <v>339</v>
      </c>
      <c r="JA507" s="14">
        <v>3</v>
      </c>
      <c r="JB507" s="14">
        <v>3</v>
      </c>
      <c r="JC507" s="14">
        <v>3</v>
      </c>
      <c r="JD507" s="14">
        <v>3</v>
      </c>
    </row>
    <row r="508" spans="254:264" s="1" customFormat="1" x14ac:dyDescent="0.35">
      <c r="IT508" s="14">
        <v>286</v>
      </c>
      <c r="IU508" t="s">
        <v>340</v>
      </c>
      <c r="IV508" t="s">
        <v>398</v>
      </c>
      <c r="IW508" t="s">
        <v>290</v>
      </c>
      <c r="IX508" t="s">
        <v>325</v>
      </c>
      <c r="IY508" t="s">
        <v>59</v>
      </c>
      <c r="IZ508" t="s">
        <v>339</v>
      </c>
      <c r="JA508" s="14">
        <v>2</v>
      </c>
      <c r="JB508" s="14">
        <v>2</v>
      </c>
      <c r="JC508" s="14">
        <v>2</v>
      </c>
      <c r="JD508" s="14">
        <v>2</v>
      </c>
    </row>
    <row r="509" spans="254:264" s="1" customFormat="1" x14ac:dyDescent="0.35">
      <c r="IT509" s="14">
        <v>287</v>
      </c>
      <c r="IU509" t="s">
        <v>341</v>
      </c>
      <c r="IV509" t="s">
        <v>398</v>
      </c>
      <c r="IW509" t="s">
        <v>290</v>
      </c>
      <c r="IX509" t="s">
        <v>325</v>
      </c>
      <c r="IY509" t="s">
        <v>59</v>
      </c>
      <c r="IZ509" t="s">
        <v>339</v>
      </c>
      <c r="JA509" s="14">
        <v>1</v>
      </c>
      <c r="JB509" s="14">
        <v>1</v>
      </c>
      <c r="JC509" s="14">
        <v>1</v>
      </c>
      <c r="JD509" s="14">
        <v>1</v>
      </c>
    </row>
    <row r="510" spans="254:264" s="1" customFormat="1" x14ac:dyDescent="0.35">
      <c r="IT510" s="14">
        <v>288</v>
      </c>
      <c r="IU510" t="s">
        <v>493</v>
      </c>
      <c r="IV510" t="s">
        <v>398</v>
      </c>
      <c r="IW510" t="s">
        <v>290</v>
      </c>
      <c r="IX510" t="s">
        <v>325</v>
      </c>
      <c r="IY510" t="s">
        <v>59</v>
      </c>
      <c r="IZ510" t="s">
        <v>339</v>
      </c>
      <c r="JA510" s="14">
        <v>0</v>
      </c>
      <c r="JB510" s="14">
        <v>0</v>
      </c>
      <c r="JC510" s="14">
        <v>1</v>
      </c>
      <c r="JD510" s="14">
        <v>0</v>
      </c>
    </row>
    <row r="511" spans="254:264" s="1" customFormat="1" x14ac:dyDescent="0.35">
      <c r="IT511" s="14">
        <v>289</v>
      </c>
      <c r="IU511" t="s">
        <v>342</v>
      </c>
      <c r="IV511" t="s">
        <v>398</v>
      </c>
      <c r="IW511" t="s">
        <v>290</v>
      </c>
      <c r="IX511" t="s">
        <v>325</v>
      </c>
      <c r="IY511" t="s">
        <v>59</v>
      </c>
      <c r="IZ511" t="s">
        <v>339</v>
      </c>
      <c r="JA511" s="14">
        <v>1</v>
      </c>
      <c r="JB511" s="14">
        <v>1</v>
      </c>
      <c r="JC511" s="14">
        <v>1</v>
      </c>
      <c r="JD511" s="14">
        <v>1</v>
      </c>
    </row>
    <row r="512" spans="254:264" s="1" customFormat="1" x14ac:dyDescent="0.35">
      <c r="IT512" s="14">
        <v>290</v>
      </c>
      <c r="IU512" t="s">
        <v>343</v>
      </c>
      <c r="IV512" t="s">
        <v>398</v>
      </c>
      <c r="IW512" t="s">
        <v>290</v>
      </c>
      <c r="IX512" t="s">
        <v>325</v>
      </c>
      <c r="IY512" t="s">
        <v>59</v>
      </c>
      <c r="IZ512" t="s">
        <v>339</v>
      </c>
      <c r="JA512" s="14">
        <v>1</v>
      </c>
      <c r="JB512" s="14">
        <v>1</v>
      </c>
      <c r="JC512" s="14">
        <v>1</v>
      </c>
      <c r="JD512" s="14">
        <v>1</v>
      </c>
    </row>
    <row r="513" spans="254:264" s="1" customFormat="1" x14ac:dyDescent="0.35">
      <c r="IT513" s="14">
        <v>291</v>
      </c>
      <c r="IU513" t="s">
        <v>494</v>
      </c>
      <c r="IV513" t="s">
        <v>398</v>
      </c>
      <c r="IW513" t="s">
        <v>290</v>
      </c>
      <c r="IX513" t="s">
        <v>325</v>
      </c>
      <c r="IY513" t="s">
        <v>59</v>
      </c>
      <c r="IZ513" t="s">
        <v>339</v>
      </c>
      <c r="JA513" s="14">
        <v>0</v>
      </c>
      <c r="JB513" s="14">
        <v>4</v>
      </c>
      <c r="JC513" s="14">
        <v>4</v>
      </c>
      <c r="JD513" s="14">
        <v>4</v>
      </c>
    </row>
    <row r="514" spans="254:264" s="1" customFormat="1" x14ac:dyDescent="0.35">
      <c r="IT514" s="14">
        <v>292</v>
      </c>
      <c r="IU514" t="s">
        <v>344</v>
      </c>
      <c r="IV514" t="s">
        <v>398</v>
      </c>
      <c r="IW514" t="s">
        <v>290</v>
      </c>
      <c r="IX514" t="s">
        <v>325</v>
      </c>
      <c r="IY514" t="s">
        <v>59</v>
      </c>
      <c r="IZ514" t="s">
        <v>339</v>
      </c>
      <c r="JA514" s="14">
        <v>0</v>
      </c>
      <c r="JB514" s="14">
        <v>0</v>
      </c>
      <c r="JC514" s="14">
        <v>1</v>
      </c>
      <c r="JD514" s="14">
        <v>0</v>
      </c>
    </row>
    <row r="515" spans="254:264" s="1" customFormat="1" x14ac:dyDescent="0.35">
      <c r="IT515" s="14">
        <v>293</v>
      </c>
      <c r="IU515" t="s">
        <v>345</v>
      </c>
      <c r="IV515" t="s">
        <v>398</v>
      </c>
      <c r="IW515" t="s">
        <v>290</v>
      </c>
      <c r="IX515" t="s">
        <v>325</v>
      </c>
      <c r="IY515" t="s">
        <v>59</v>
      </c>
      <c r="IZ515" t="s">
        <v>339</v>
      </c>
      <c r="JA515" s="14">
        <v>1</v>
      </c>
      <c r="JB515" s="14">
        <v>1</v>
      </c>
      <c r="JC515" s="14">
        <v>1</v>
      </c>
      <c r="JD515" s="14">
        <v>1</v>
      </c>
    </row>
    <row r="516" spans="254:264" s="1" customFormat="1" x14ac:dyDescent="0.35">
      <c r="IT516" s="14">
        <v>294</v>
      </c>
      <c r="IU516" t="s">
        <v>495</v>
      </c>
      <c r="IV516" t="s">
        <v>380</v>
      </c>
      <c r="IW516" t="s">
        <v>290</v>
      </c>
      <c r="IX516" t="s">
        <v>325</v>
      </c>
      <c r="IY516" t="s">
        <v>59</v>
      </c>
      <c r="IZ516" t="s">
        <v>339</v>
      </c>
      <c r="JA516" s="14">
        <v>2</v>
      </c>
      <c r="JB516" s="14">
        <v>2</v>
      </c>
      <c r="JC516" s="14">
        <v>2</v>
      </c>
      <c r="JD516" s="14">
        <v>2</v>
      </c>
    </row>
    <row r="517" spans="254:264" s="1" customFormat="1" x14ac:dyDescent="0.35">
      <c r="IT517" s="14">
        <v>295</v>
      </c>
      <c r="IU517" t="s">
        <v>346</v>
      </c>
      <c r="IV517" t="s">
        <v>398</v>
      </c>
      <c r="IW517" t="s">
        <v>290</v>
      </c>
      <c r="IX517" t="s">
        <v>325</v>
      </c>
      <c r="IY517" t="s">
        <v>59</v>
      </c>
      <c r="IZ517" t="s">
        <v>339</v>
      </c>
      <c r="JA517" s="14">
        <v>3</v>
      </c>
      <c r="JB517" s="14">
        <v>3</v>
      </c>
      <c r="JC517" s="14">
        <v>3</v>
      </c>
      <c r="JD517" s="14">
        <v>3</v>
      </c>
    </row>
    <row r="518" spans="254:264" s="1" customFormat="1" x14ac:dyDescent="0.35">
      <c r="IT518" s="14">
        <v>296</v>
      </c>
      <c r="IU518" t="s">
        <v>347</v>
      </c>
      <c r="IV518" t="s">
        <v>381</v>
      </c>
      <c r="IW518" t="s">
        <v>290</v>
      </c>
      <c r="IX518" t="s">
        <v>325</v>
      </c>
      <c r="IY518" t="s">
        <v>59</v>
      </c>
      <c r="IZ518" t="s">
        <v>339</v>
      </c>
      <c r="JA518" s="14">
        <v>1</v>
      </c>
      <c r="JB518" s="14">
        <v>1</v>
      </c>
      <c r="JC518" s="14">
        <v>1</v>
      </c>
      <c r="JD518" s="14">
        <v>1</v>
      </c>
    </row>
    <row r="519" spans="254:264" s="1" customFormat="1" x14ac:dyDescent="0.35">
      <c r="IT519" s="14">
        <v>297</v>
      </c>
      <c r="IU519" t="s">
        <v>348</v>
      </c>
      <c r="IV519" t="s">
        <v>398</v>
      </c>
      <c r="IW519" t="s">
        <v>290</v>
      </c>
      <c r="IX519" t="s">
        <v>325</v>
      </c>
      <c r="IY519" t="s">
        <v>59</v>
      </c>
      <c r="IZ519" t="s">
        <v>339</v>
      </c>
      <c r="JA519" s="14">
        <v>1</v>
      </c>
      <c r="JB519" s="14">
        <v>1</v>
      </c>
      <c r="JC519" s="14">
        <v>1</v>
      </c>
      <c r="JD519" s="14">
        <v>1</v>
      </c>
    </row>
    <row r="520" spans="254:264" s="1" customFormat="1" x14ac:dyDescent="0.35">
      <c r="IT520" s="14">
        <v>298</v>
      </c>
      <c r="IU520" t="s">
        <v>349</v>
      </c>
      <c r="IV520" t="s">
        <v>398</v>
      </c>
      <c r="IW520" t="s">
        <v>290</v>
      </c>
      <c r="IX520" t="s">
        <v>325</v>
      </c>
      <c r="IY520" t="s">
        <v>59</v>
      </c>
      <c r="IZ520" t="s">
        <v>339</v>
      </c>
      <c r="JA520" s="14">
        <v>1</v>
      </c>
      <c r="JB520" s="14">
        <v>1</v>
      </c>
      <c r="JC520" s="14">
        <v>1</v>
      </c>
      <c r="JD520" s="14">
        <v>1</v>
      </c>
    </row>
    <row r="521" spans="254:264" s="1" customFormat="1" x14ac:dyDescent="0.35">
      <c r="IT521" s="14">
        <v>299</v>
      </c>
      <c r="IU521" t="s">
        <v>350</v>
      </c>
      <c r="IV521" t="s">
        <v>392</v>
      </c>
      <c r="IW521" t="s">
        <v>290</v>
      </c>
      <c r="IX521" t="s">
        <v>351</v>
      </c>
      <c r="IY521" t="s">
        <v>61</v>
      </c>
      <c r="IZ521" t="s">
        <v>352</v>
      </c>
      <c r="JA521" s="14">
        <v>0</v>
      </c>
      <c r="JB521" s="14">
        <v>1</v>
      </c>
      <c r="JC521" s="14">
        <v>1</v>
      </c>
      <c r="JD521" s="14">
        <v>1</v>
      </c>
    </row>
    <row r="522" spans="254:264" s="1" customFormat="1" x14ac:dyDescent="0.35">
      <c r="IT522" s="14">
        <v>300</v>
      </c>
      <c r="IU522" t="s">
        <v>353</v>
      </c>
      <c r="IV522" t="s">
        <v>392</v>
      </c>
      <c r="IW522" t="s">
        <v>290</v>
      </c>
      <c r="IX522" t="s">
        <v>351</v>
      </c>
      <c r="IY522" t="s">
        <v>61</v>
      </c>
      <c r="IZ522" t="s">
        <v>352</v>
      </c>
      <c r="JA522" s="14">
        <v>1</v>
      </c>
      <c r="JB522" s="14">
        <v>1</v>
      </c>
      <c r="JC522" s="14">
        <v>1</v>
      </c>
      <c r="JD522" s="14">
        <v>1</v>
      </c>
    </row>
    <row r="523" spans="254:264" s="1" customFormat="1" x14ac:dyDescent="0.35">
      <c r="IT523" s="14">
        <v>301</v>
      </c>
      <c r="IU523" t="s">
        <v>354</v>
      </c>
      <c r="IV523" t="s">
        <v>392</v>
      </c>
      <c r="IW523" t="s">
        <v>290</v>
      </c>
      <c r="IX523" t="s">
        <v>351</v>
      </c>
      <c r="IY523" t="s">
        <v>61</v>
      </c>
      <c r="IZ523" t="s">
        <v>355</v>
      </c>
      <c r="JA523" s="14">
        <v>0</v>
      </c>
      <c r="JB523" s="14">
        <v>1</v>
      </c>
      <c r="JC523" s="14">
        <v>1</v>
      </c>
      <c r="JD523" s="14">
        <v>1</v>
      </c>
    </row>
    <row r="524" spans="254:264" s="1" customFormat="1" x14ac:dyDescent="0.35">
      <c r="IT524" s="14">
        <v>302</v>
      </c>
      <c r="IU524" t="s">
        <v>496</v>
      </c>
      <c r="IV524" t="s">
        <v>392</v>
      </c>
      <c r="IW524" t="s">
        <v>290</v>
      </c>
      <c r="IX524" t="s">
        <v>351</v>
      </c>
      <c r="IY524" t="s">
        <v>61</v>
      </c>
      <c r="IZ524" t="s">
        <v>356</v>
      </c>
      <c r="JA524" s="14">
        <v>1</v>
      </c>
      <c r="JB524" s="14">
        <v>0</v>
      </c>
      <c r="JC524" s="14">
        <v>0</v>
      </c>
      <c r="JD524" s="14">
        <v>0</v>
      </c>
    </row>
    <row r="525" spans="254:264" s="1" customFormat="1" x14ac:dyDescent="0.35">
      <c r="IT525" s="14">
        <v>303</v>
      </c>
      <c r="IU525" t="s">
        <v>357</v>
      </c>
      <c r="IV525" t="s">
        <v>392</v>
      </c>
      <c r="IW525" t="s">
        <v>290</v>
      </c>
      <c r="IX525" t="s">
        <v>351</v>
      </c>
      <c r="IY525" t="s">
        <v>61</v>
      </c>
      <c r="IZ525" t="s">
        <v>356</v>
      </c>
      <c r="JA525" s="14">
        <v>1</v>
      </c>
      <c r="JB525" s="14">
        <v>1</v>
      </c>
      <c r="JC525" s="14">
        <v>1</v>
      </c>
      <c r="JD525" s="14">
        <v>1</v>
      </c>
    </row>
    <row r="526" spans="254:264" s="1" customFormat="1" x14ac:dyDescent="0.35">
      <c r="IT526" s="14">
        <v>304</v>
      </c>
      <c r="IU526" t="s">
        <v>358</v>
      </c>
      <c r="IV526" t="s">
        <v>392</v>
      </c>
      <c r="IW526" t="s">
        <v>290</v>
      </c>
      <c r="IX526" t="s">
        <v>351</v>
      </c>
      <c r="IY526" t="s">
        <v>61</v>
      </c>
      <c r="IZ526" t="s">
        <v>356</v>
      </c>
      <c r="JA526" s="14">
        <v>0</v>
      </c>
      <c r="JB526" s="14">
        <v>0</v>
      </c>
      <c r="JC526" s="14">
        <v>1</v>
      </c>
      <c r="JD526" s="14">
        <v>0</v>
      </c>
    </row>
    <row r="527" spans="254:264" s="1" customFormat="1" x14ac:dyDescent="0.35">
      <c r="IT527" s="14">
        <v>305</v>
      </c>
      <c r="IU527" t="s">
        <v>359</v>
      </c>
      <c r="IV527" t="s">
        <v>392</v>
      </c>
      <c r="IW527" t="s">
        <v>290</v>
      </c>
      <c r="IX527" t="s">
        <v>351</v>
      </c>
      <c r="IY527" t="s">
        <v>61</v>
      </c>
      <c r="IZ527" t="s">
        <v>356</v>
      </c>
      <c r="JA527" s="14">
        <v>1</v>
      </c>
      <c r="JB527" s="14">
        <v>1</v>
      </c>
      <c r="JC527" s="14">
        <v>1</v>
      </c>
      <c r="JD527" s="14">
        <v>1</v>
      </c>
    </row>
    <row r="528" spans="254:264" s="1" customFormat="1" x14ac:dyDescent="0.35">
      <c r="IT528" s="14">
        <v>306</v>
      </c>
      <c r="IU528" t="s">
        <v>360</v>
      </c>
      <c r="IV528" t="s">
        <v>392</v>
      </c>
      <c r="IW528" t="s">
        <v>290</v>
      </c>
      <c r="IX528" t="s">
        <v>351</v>
      </c>
      <c r="IY528" t="s">
        <v>61</v>
      </c>
      <c r="IZ528" t="s">
        <v>356</v>
      </c>
      <c r="JA528" s="14">
        <v>0.3</v>
      </c>
      <c r="JB528" s="14">
        <v>0.245</v>
      </c>
      <c r="JC528" s="14">
        <v>0.2</v>
      </c>
      <c r="JD528" s="14">
        <v>0.15</v>
      </c>
    </row>
    <row r="529" spans="254:264" s="1" customFormat="1" x14ac:dyDescent="0.35">
      <c r="IT529" s="14">
        <v>307</v>
      </c>
      <c r="IU529" t="s">
        <v>361</v>
      </c>
      <c r="IV529" t="s">
        <v>392</v>
      </c>
      <c r="IW529" t="s">
        <v>290</v>
      </c>
      <c r="IX529" t="s">
        <v>351</v>
      </c>
      <c r="IY529" t="s">
        <v>61</v>
      </c>
      <c r="IZ529" t="s">
        <v>356</v>
      </c>
      <c r="JA529" s="14">
        <v>900</v>
      </c>
      <c r="JB529" s="14">
        <v>900</v>
      </c>
      <c r="JC529" s="14">
        <v>900</v>
      </c>
      <c r="JD529" s="14">
        <v>900</v>
      </c>
    </row>
    <row r="530" spans="254:264" s="1" customFormat="1" x14ac:dyDescent="0.35">
      <c r="IT530" s="14">
        <v>308</v>
      </c>
      <c r="IU530" t="s">
        <v>362</v>
      </c>
      <c r="IV530" t="s">
        <v>392</v>
      </c>
      <c r="IW530" t="s">
        <v>290</v>
      </c>
      <c r="IX530" t="s">
        <v>351</v>
      </c>
      <c r="IY530" t="s">
        <v>61</v>
      </c>
      <c r="IZ530" t="s">
        <v>356</v>
      </c>
      <c r="JA530" s="14">
        <v>0.02</v>
      </c>
      <c r="JB530" s="14">
        <v>0.08</v>
      </c>
      <c r="JC530" s="14">
        <v>0.05</v>
      </c>
      <c r="JD530" s="14">
        <v>0.05</v>
      </c>
    </row>
    <row r="531" spans="254:264" s="1" customFormat="1" x14ac:dyDescent="0.35">
      <c r="IT531" s="14">
        <v>309</v>
      </c>
      <c r="IU531" t="s">
        <v>363</v>
      </c>
      <c r="IV531" t="s">
        <v>384</v>
      </c>
      <c r="IW531" t="s">
        <v>290</v>
      </c>
      <c r="IX531" t="s">
        <v>351</v>
      </c>
      <c r="IY531" t="s">
        <v>61</v>
      </c>
      <c r="IZ531" t="s">
        <v>356</v>
      </c>
      <c r="JA531" s="14">
        <v>1750</v>
      </c>
      <c r="JB531" s="14">
        <v>1750</v>
      </c>
      <c r="JC531" s="14">
        <v>1750</v>
      </c>
      <c r="JD531" s="14">
        <v>1750</v>
      </c>
    </row>
    <row r="532" spans="254:264" s="1" customFormat="1" x14ac:dyDescent="0.35">
      <c r="IT532" s="14">
        <v>310</v>
      </c>
      <c r="IU532" t="s">
        <v>364</v>
      </c>
      <c r="IV532" t="s">
        <v>384</v>
      </c>
      <c r="IW532" t="s">
        <v>290</v>
      </c>
      <c r="IX532" t="s">
        <v>351</v>
      </c>
      <c r="IY532" t="s">
        <v>61</v>
      </c>
      <c r="IZ532" t="s">
        <v>356</v>
      </c>
      <c r="JA532" s="14">
        <v>1000</v>
      </c>
      <c r="JB532" s="14">
        <v>1000</v>
      </c>
      <c r="JC532" s="14">
        <v>1000</v>
      </c>
      <c r="JD532" s="14">
        <v>1000</v>
      </c>
    </row>
    <row r="533" spans="254:264" s="1" customFormat="1" x14ac:dyDescent="0.35">
      <c r="IT533" s="14">
        <v>311</v>
      </c>
      <c r="IU533" t="s">
        <v>365</v>
      </c>
      <c r="IV533" t="s">
        <v>392</v>
      </c>
      <c r="IW533" t="s">
        <v>290</v>
      </c>
      <c r="IX533" t="s">
        <v>351</v>
      </c>
      <c r="IY533" t="s">
        <v>61</v>
      </c>
      <c r="IZ533" t="s">
        <v>356</v>
      </c>
      <c r="JA533" s="14">
        <v>1</v>
      </c>
      <c r="JB533" s="14">
        <v>2</v>
      </c>
      <c r="JC533" s="14">
        <v>2</v>
      </c>
      <c r="JD533" s="14">
        <v>3</v>
      </c>
    </row>
    <row r="534" spans="254:264" s="1" customFormat="1" x14ac:dyDescent="0.35">
      <c r="IT534" s="14">
        <v>312</v>
      </c>
      <c r="IU534" t="s">
        <v>366</v>
      </c>
      <c r="IV534" t="s">
        <v>392</v>
      </c>
      <c r="IW534" t="s">
        <v>290</v>
      </c>
      <c r="IX534" t="s">
        <v>351</v>
      </c>
      <c r="IY534" t="s">
        <v>61</v>
      </c>
      <c r="IZ534" t="s">
        <v>356</v>
      </c>
      <c r="JA534" s="14">
        <v>1</v>
      </c>
      <c r="JB534" s="14">
        <v>1</v>
      </c>
      <c r="JC534" s="14">
        <v>1</v>
      </c>
      <c r="JD534" s="14">
        <v>1</v>
      </c>
    </row>
    <row r="535" spans="254:264" s="1" customFormat="1" x14ac:dyDescent="0.35">
      <c r="IT535" s="14">
        <v>313</v>
      </c>
      <c r="IU535" t="s">
        <v>367</v>
      </c>
      <c r="IV535" t="s">
        <v>392</v>
      </c>
      <c r="IW535" t="s">
        <v>290</v>
      </c>
      <c r="IX535" t="s">
        <v>351</v>
      </c>
      <c r="IY535" t="s">
        <v>61</v>
      </c>
      <c r="IZ535" t="s">
        <v>356</v>
      </c>
      <c r="JA535" s="14">
        <v>0</v>
      </c>
      <c r="JB535" s="14">
        <v>0.05</v>
      </c>
      <c r="JC535" s="14">
        <v>0.15</v>
      </c>
      <c r="JD535" s="14">
        <v>0.1</v>
      </c>
    </row>
    <row r="536" spans="254:264" s="1" customFormat="1" x14ac:dyDescent="0.35">
      <c r="IT536" s="14">
        <v>314</v>
      </c>
      <c r="IU536" t="s">
        <v>368</v>
      </c>
      <c r="IV536" t="s">
        <v>392</v>
      </c>
      <c r="IW536" t="s">
        <v>290</v>
      </c>
      <c r="IX536" t="s">
        <v>351</v>
      </c>
      <c r="IY536" t="s">
        <v>61</v>
      </c>
      <c r="IZ536" t="s">
        <v>356</v>
      </c>
      <c r="JA536" s="14">
        <v>1000</v>
      </c>
      <c r="JB536" s="14">
        <v>1000</v>
      </c>
      <c r="JC536" s="14">
        <v>1000</v>
      </c>
      <c r="JD536" s="14">
        <v>1000</v>
      </c>
    </row>
    <row r="537" spans="254:264" s="1" customFormat="1" x14ac:dyDescent="0.35">
      <c r="IT537" s="14">
        <v>315</v>
      </c>
      <c r="IU537" t="s">
        <v>369</v>
      </c>
      <c r="IV537" t="s">
        <v>392</v>
      </c>
      <c r="IW537" t="s">
        <v>290</v>
      </c>
      <c r="IX537" t="s">
        <v>351</v>
      </c>
      <c r="IY537" t="s">
        <v>61</v>
      </c>
      <c r="IZ537" t="s">
        <v>356</v>
      </c>
      <c r="JA537" s="14">
        <v>1</v>
      </c>
      <c r="JB537" s="14">
        <v>1</v>
      </c>
      <c r="JC537" s="14">
        <v>1</v>
      </c>
      <c r="JD537" s="14">
        <v>1</v>
      </c>
    </row>
    <row r="538" spans="254:264" s="1" customFormat="1" x14ac:dyDescent="0.35">
      <c r="IT538" s="14">
        <v>316</v>
      </c>
      <c r="IU538" t="s">
        <v>370</v>
      </c>
      <c r="IV538" t="s">
        <v>392</v>
      </c>
      <c r="IW538" t="s">
        <v>290</v>
      </c>
      <c r="IX538" t="s">
        <v>351</v>
      </c>
      <c r="IY538" t="s">
        <v>61</v>
      </c>
      <c r="IZ538" t="s">
        <v>356</v>
      </c>
      <c r="JA538" s="14">
        <v>0</v>
      </c>
      <c r="JB538" s="14">
        <v>1</v>
      </c>
      <c r="JC538" s="14">
        <v>0</v>
      </c>
      <c r="JD538" s="14">
        <v>0</v>
      </c>
    </row>
    <row r="539" spans="254:264" s="1" customFormat="1" x14ac:dyDescent="0.35">
      <c r="IT539" s="14">
        <v>317</v>
      </c>
      <c r="IU539" t="s">
        <v>371</v>
      </c>
      <c r="IV539" t="s">
        <v>392</v>
      </c>
      <c r="IW539" t="s">
        <v>290</v>
      </c>
      <c r="IX539" t="s">
        <v>351</v>
      </c>
      <c r="IY539" t="s">
        <v>61</v>
      </c>
      <c r="IZ539" t="s">
        <v>356</v>
      </c>
      <c r="JA539" s="14">
        <v>1</v>
      </c>
      <c r="JB539" s="14">
        <v>1</v>
      </c>
      <c r="JC539" s="14">
        <v>1</v>
      </c>
      <c r="JD539" s="14">
        <v>1</v>
      </c>
    </row>
    <row r="540" spans="254:264" s="1" customFormat="1" x14ac:dyDescent="0.35">
      <c r="IT540" s="14">
        <v>318</v>
      </c>
      <c r="IU540" t="s">
        <v>497</v>
      </c>
      <c r="IV540" t="s">
        <v>392</v>
      </c>
      <c r="IW540" t="s">
        <v>290</v>
      </c>
      <c r="IX540" t="s">
        <v>351</v>
      </c>
      <c r="IY540" t="s">
        <v>61</v>
      </c>
      <c r="IZ540" t="s">
        <v>356</v>
      </c>
      <c r="JA540" s="14">
        <v>1</v>
      </c>
      <c r="JB540" s="14">
        <v>1</v>
      </c>
      <c r="JC540" s="14">
        <v>1</v>
      </c>
      <c r="JD540" s="14">
        <v>1</v>
      </c>
    </row>
    <row r="541" spans="254:264" s="1" customFormat="1" x14ac:dyDescent="0.35">
      <c r="IT541" s="14">
        <v>319</v>
      </c>
      <c r="IU541" t="s">
        <v>372</v>
      </c>
      <c r="IV541" t="s">
        <v>392</v>
      </c>
      <c r="IW541" t="s">
        <v>290</v>
      </c>
      <c r="IX541" t="s">
        <v>351</v>
      </c>
      <c r="IY541" t="s">
        <v>61</v>
      </c>
      <c r="IZ541" t="s">
        <v>356</v>
      </c>
      <c r="JA541" s="14">
        <v>1</v>
      </c>
      <c r="JB541" s="14">
        <v>1</v>
      </c>
      <c r="JC541" s="14">
        <v>1</v>
      </c>
      <c r="JD541" s="14">
        <v>1</v>
      </c>
    </row>
  </sheetData>
  <sheetProtection formatCells="0" formatColumns="0" formatRows="0" insertColumns="0" insertRows="0" insertHyperlinks="0" deleteColumns="0" deleteRows="0" sort="0" autoFilter="0" pivotTables="0"/>
  <protectedRanges>
    <protectedRange algorithmName="SHA-512" hashValue="RHS5uJUnUKXE1jdXTTRV2L3tydlGRFXVwEElD+sgNgsAj0HV5HSgqqHBEEYO3Gi1V0WIuIHVentnfzPJBWkB6g==" saltValue="zteYn85tJbqm6nuLvGjh1g==" spinCount="100000" sqref="P4:BG19" name="INFO_FINAN"/>
    <protectedRange algorithmName="SHA-512" hashValue="GLo6XAcpASQ/9AYqTZF7Dujj1HXX4zP3rMLwiiEFqmCbVdepyxSOftVPRB5sJ8SMadgP3bJxMF8QouImP9cyng==" saltValue="Fw1jRe3F3KHaRkrCXmlNSw==" spinCount="100000" sqref="I5:K6 A4:J4 L4:O6 K21:O21 I7:O19 A5:G19" name="No."/>
  </protectedRanges>
  <mergeCells count="18">
    <mergeCell ref="P31:BL31"/>
    <mergeCell ref="P26:AV27"/>
    <mergeCell ref="P28:AV29"/>
    <mergeCell ref="P30:AV30"/>
    <mergeCell ref="B30:G30"/>
    <mergeCell ref="K26:L27"/>
    <mergeCell ref="K28:L29"/>
    <mergeCell ref="K30:L30"/>
    <mergeCell ref="B26:G27"/>
    <mergeCell ref="B28:G29"/>
    <mergeCell ref="K31:L31"/>
    <mergeCell ref="AV2:BK2"/>
    <mergeCell ref="A2:C2"/>
    <mergeCell ref="D2:H2"/>
    <mergeCell ref="K2:L2"/>
    <mergeCell ref="M2:O2"/>
    <mergeCell ref="P2:AE2"/>
    <mergeCell ref="AF2:AU2"/>
  </mergeCells>
  <phoneticPr fontId="5" type="noConversion"/>
  <dataValidations xWindow="53" yWindow="497" count="10">
    <dataValidation type="list" allowBlank="1" showInputMessage="1" showErrorMessage="1" sqref="G1" xr:uid="{00000000-0002-0000-0100-000000000000}">
      <formula1>Dependecias</formula1>
    </dataValidation>
    <dataValidation allowBlank="1" showInputMessage="1" showErrorMessage="1" prompt="_x000a_" sqref="I3:J3" xr:uid="{00000000-0002-0000-0100-000001000000}"/>
    <dataValidation allowBlank="1" showInputMessage="1" showErrorMessage="1" promptTitle="Digite:" prompt="PROYECTO: XXXXXXX" sqref="K21 K5:K19" xr:uid="{00000000-0002-0000-0100-000002000000}"/>
    <dataValidation allowBlank="1" showInputMessage="1" showErrorMessage="1" promptTitle="NO:" prompt="Diligenciar" sqref="E4:H15" xr:uid="{00000000-0002-0000-0100-000003000000}"/>
    <dataValidation allowBlank="1" showInputMessage="1" showErrorMessage="1" promptTitle="Digite:" prompt="DEPENDENCIA_x000a_(EDUACIÓN, SALUD, MUJERES, ADULTO,....)" sqref="B4:B21" xr:uid="{00000000-0002-0000-0100-000004000000}"/>
    <dataValidation allowBlank="1" showInputMessage="1" showErrorMessage="1" promptTitle="Digite:" prompt="202X068081XXXXX" sqref="L4:L21" xr:uid="{00000000-0002-0000-0100-000005000000}"/>
    <dataValidation allowBlank="1" showInputMessage="1" showErrorMessage="1" promptTitle="Digite:" prompt="ACTIVIDAD No. X XXXXXXXXX" sqref="M4:M21" xr:uid="{00000000-0002-0000-0100-000006000000}"/>
    <dataValidation allowBlank="1" showInputMessage="1" showErrorMessage="1" promptTitle="Digite:" prompt="DD/MM/AAAA" sqref="N4:O21" xr:uid="{00000000-0002-0000-0100-000007000000}"/>
    <dataValidation allowBlank="1" showInputMessage="1" showErrorMessage="1" promptTitle="Digite:" prompt="001_x000a_002_x000a_003_x000a_....." sqref="A4:A21" xr:uid="{00000000-0002-0000-0100-000008000000}"/>
    <dataValidation allowBlank="1" showInputMessage="1" showErrorMessage="1" promptTitle="Digite:" prompt="Cuanto se ha ejecutado de la meta de la vigencia_x000a_" sqref="I4:J21" xr:uid="{00000000-0002-0000-0100-000009000000}"/>
  </dataValidations>
  <pageMargins left="0.70866141732283472" right="0.70866141732283472" top="0.74803149606299213" bottom="0.74803149606299213" header="0.31496062992125984" footer="0.31496062992125984"/>
  <pageSetup paperSize="14" scale="30" orientation="landscape" r:id="rId1"/>
  <drawing r:id="rId2"/>
  <tableParts count="2">
    <tablePart r:id="rId3"/>
    <tablePart r:id="rId4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5"/>
      </x14:slicerList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0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1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 P L A N E A C I O N 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 P L A N E A C I O N 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 C o l u m n s \ N o .   I P 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 C o l u m n s \ D e p e n d e n c i a 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 C o l u m n s \ L � n e a   E s t r a t � g i c a 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 C o l u m n s \ S e c t o r 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 C o l u m n s \ P r o g r a m a 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 C o l u m n s \ I n d i c a d o r   d e   P r o d u c t o 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 C o l u m n s \ M e t a   d e   l a   v i g e n c i a 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 C o l u m n s \ E j e c u c i � n   d e   l a   m e t a 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 C o l u m n s \ P r o y e c t o 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 C o l u m n s \ C � d i g o   d e   p r o y e c t o   B P I M 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 C o l u m n s \ A c t i v i d a d e s 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  d e   I n i c i o 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  d e   T e r m i n a c i � n 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 C o l u m n s \ %   d e   a v a n c e 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  E j e c u t a d o 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 C o l u m n s \ R e c u r s o s   p r o p i o s 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 E d u c a c i � n 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 S a l u d 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 A P S B 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 C u l t u r a 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 D e p o r t e  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 L i b r e   I n v e r s i � n  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 A l i m e n t a c i � n   E s c o l a r  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 M u n i c i p i o s   R � o   M a g d a l e n a 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 P r i m e r a   I n f a n c i a 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 C o l u m n s \ R e g a l � a s 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 C o l u m n s \ C o f i n a n c i a c i � n   D e p a r t a m e n t o 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 C o l u m n s \ C o f i n a n c i a c i � n   N a c i � n 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 C o l u m n s \ C r � d i t o 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 C o l u m n s \ O t r o s 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 C o l u m n s \ O b s e r v a c i o n e s 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 C o l u m n s \ R u b r o   P r e s u p u e s t a l 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 E D U C A C I � N 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 E D U C A C I � N 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 C o l u m n s \ N o .   I P 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 C o l u m n s \ D e p e n d e n c i a 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 C o l u m n s \ L � n e a   E s t r a t � g i c a 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 C o l u m n s \ S e c t o r 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 C o l u m n s \ P r o g r a m a 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 C o l u m n s \ I n d i c a d o r   d e   P r o d u c t o 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 C o l u m n s \ M e t a   d e   l a   v i g e n c i a 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 C o l u m n s \ E j e c u c i � n   d e   l a   m e t a 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 C o l u m n s \ P r o y e c t o 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 C o l u m n s \ C � d i g o   d e   p r o y e c t o   B P I M 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 C o l u m n s \ A c t i v i d a d e s 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  d e   I n i c i o 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  d e   T e r m i n a c i � n 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 C o l u m n s \ %   d e   a v a n c e 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  E j e c u t a d o 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 C o l u m n s \ R e c u r s o s   p r o p i o s 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 E d u c a c i � n 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 S a l u d 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 A P S B 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 C u l t u r a 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 D e p o r t e  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 L i b r e   I n v e r s i � n  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 A l i m e n t a c i � n   E s c o l a r  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 M u n i c i p i o s   R � o   M a g d a l e n a 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 P r i m e r a   I n f a n c i a 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 C o l u m n s \ R e g a l � a s 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 C o l u m n s \ C o f i n a n c i a c i � n   D e p a r t a m e n t o 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 C o l u m n s \ C o f i n a n c i a c i � n   N a c i � n 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 C o l u m n s \ C r � d i t o 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 C o l u m n s \ O t r o s 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 C o l u m n s \ O b s e r v a c i o n e s 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 C o l u m n s \ R u b r o   P r e s u p u e s t a l 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 R E S U M E N 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 R E S U M E N 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 C o l u m n s \ N o .   I P 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 C o l u m n s \ D e p e n d e n c i a 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 C o l u m n s \ L � n e a   E s t r a t � g i c a 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 C o l u m n s \ S e c t o r 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 C o l u m n s \ P r o g r a m a 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 C o l u m n s \ I n d i c a d o r   d e   P r o d u c t o 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 C o l u m n s \ M e t a   d e   l a   v i g e n c i a 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 C o l u m n s \ E j e c u c i � n   d e   l a   m e t a 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 C o l u m n s \ P r o y e c t o 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 C o l u m n s \ C � d i g o   d e   p r o y e c t o   B P I M 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 C o l u m n s \ A c t i v i d a d e s 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  d e   I n i c i o 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  d e   T e r m i n a c i � n 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 C o l u m n s \ %   d e   a v a n c e 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  E j e c u t a d o 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 C o l u m n s \ P _ R e c u r s o s   p r o p i o s 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 C o l u m n s \ P _ S G P   E d u c a c i � n 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 C o l u m n s \ P _ S G P   S a l u d 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 C o l u m n s \ P _ S G P   A P S B 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 C o l u m n s \ P _ S G P   C u l t u r a 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 C o l u m n s \ P _ S G P   D e p o r t e 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 C o l u m n s \ P _ S G P   L i b r e   I n v e r s i � n 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 C o l u m n s \ P _ S G P   A l i m e n t a c i � n   E s c o l a r 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 C o l u m n s \ P _ S G P   M u n i c i p i o s   R � o   M a g d a l e n a 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 C o l u m n s \ P _ S G P   P r i m e r a   I n f a n c i a 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 C o l u m n s \ P _ R e g a l � a s 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 C o l u m n s \ P _ C o f i n a n c i a c i � n   D e p a r t a m e n t o 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 C o l u m n s \ P _ C o f i n a n c i a c i � n   N a c i � n 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 C o l u m n s \ P _ C r � d i t o 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 C o l u m n s \ P _ O t r o s 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 C o l u m n s \ E _ R e c u r s o s   p r o p i o s 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 C o l u m n s \ E _ S G P   E d u c a c i � n 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 C o l u m n s \ E _ S G P   S a l u d 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 C o l u m n s \ E _ S G P   A P S B 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 C o l u m n s \ E _ S G P   C u l t u r a 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 C o l u m n s \ E _ S G P   D e p o r t e 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 C o l u m n s \ E _ S G P   L i b r e   I n v e r s i � n 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 C o l u m n s \ E _ S G P   A l i m e n t a c i � n   E s c o l a r 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 C o l u m n s \ E _ S G P   M u n i c i p i o s   R � o   M a g d a l e n a 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 C o l u m n s \ E _ S G P   P r i m e r a   I n f a n c i a 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 C o l u m n s \ E _ R e g a l � a s 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 C o l u m n s \ E _ C o f i n a n c i a c i � n   D e p a r t a m e n t o 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 C o l u m n s \ E _ C o f i n a n c i a c i � n   N a c i � n 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 C o l u m n s \ E _ C r � d i t o 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 C o l u m n s \ E _ O t r o s 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 C o l u m n s \ O b s e r v a c i o n e s 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 E D U 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 E D U 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 C o l u m n s \ N o .   I P 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 C o l u m n s \ D e p e n d e n c i a 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 C o l u m n s \ L � n e a   E s t r a t � g i c a 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 C o l u m n s \ S e c t o r 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 C o l u m n s \ P r o g r a m a 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 C o l u m n s \ I n d i c a d o r   d e   P r o d u c t o 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 C o l u m n s \ M e t a   d e   l a   v i g e n c i a 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 C o l u m n s \ E j e c u c i � n   d e   l a   m e t a 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 C o l u m n s \ P r o y e c t o 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 C o l u m n s \ C � d i g o   d e   p r o y e c t o   B P I M 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 C o l u m n s \ A c t i v i d a d e s 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  d e   I n i c i o 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  d e   T e r m i n a c i � n 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 C o l u m n s \ %   d e   a v a n c e 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  E j e c u t a d o 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 C o l u m n s \ R e c u r s o s   p r o p i o s   2 0 2 2 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 E d u c a c i � n     2 0 2 2 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 S a l u d     2 0 2 2 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 A P S B     2 0 2 2 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 C u l t u r a     2 0 2 2 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 D e p o r t e     2 0 2 2 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 L i b r e   I n v e r s i � n     2 0 2 2 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 A l i m e n t a c i � n   E s c o l a r     2 0 2 2 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 M u n i c i p i o s   R � o   M a g d a l e n a     2 0 2 2 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 P r i m e r a   I n f a n c i a     2 0 2 2 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 C o l u m n s \ R e g a l � a s     2 0 2 2 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 C o l u m n s \ C o f i n a n c i a c i � n   D e p a r t a m e n t o     2 0 2 2 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 C o l u m n s \ C o f i n a n c i a c i � n   N a c i � n     2 0 2 2 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 C o l u m n s \ C r � d i t o     2 0 2 2 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 C o l u m n s \ O t r o s     2 0 2 2 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 C o l u m n s \ O b s e r v a c i o n e s 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 E D U C A C I � N 3 0 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 E D U C A C I � N 3 0 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 C o l u m n s \ N o .   I P 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 C o l u m n s \ D e p e n d e n c i a 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 C o l u m n s \ L � n e a   E s t r a t � g i c a 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 C o l u m n s \ S e c t o r 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 C o l u m n s \ P r o g r a m a 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 C o l u m n s \ I n d i c a d o r   d e   P r o d u c t o 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 C o l u m n s \ M e t a   d e   l a   v i g e n c i a 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 C o l u m n s \ E j e c u c i � n   d e   l a   m e t a 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 C o l u m n s \ P r o y e c t o 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 C o l u m n s \ C � d i g o   d e   p r o y e c t o   B P I M 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 C o l u m n s \ A c t i v i d a d e s 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  d e   I n i c i o 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  d e   T e r m i n a c i � n 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 C o l u m n s \ %   d e   a v a n c e 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  E j e c u t a d o 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 C o l u m n s \ R e c u r s o s   p r o p i o s 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 E d u c a c i � n 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 S a l u d 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 A P S B 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 C u l t u r a 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 D e p o r t e  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 L i b r e   I n v e r s i � n  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 A l i m e n t a c i � n   E s c o l a r  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 M u n i c i p i o s   R � o   M a g d a l e n a 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 P r i m e r a   I n f a n c i a 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 C o l u m n s \ R e g a l � a s 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 C o l u m n s \ C o f i n a n c i a c i � n   D e p a r t a m e n t o 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 C o l u m n s \ C o f i n a n c i a c i � n   N a c i � n 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 C o l u m n s \ C r � d i t o 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 C o l u m n s \ O t r o s 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 C o l u m n s \ O b s e r v a c i o n e s 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 C o l u m n s \ R u b r o   P r e s u p u e s t a l 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 E D U C A C I O N 1 0 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 E D U C A C I O N 1 0 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 C o l u m n s \ N o .   I P 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 C o l u m n s \ D e p e n d e n c i a 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 C o l u m n s \ L � n e a   E s t r a t � g i c a 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 C o l u m n s \ S e c t o r 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 C o l u m n s \ P r o g r a m a 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 C o l u m n s \ I n d i c a d o r   d e   P r o d u c t o 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 C o l u m n s \ M e t a   d e   l a   v i g e n c i a 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 C o l u m n s \ E j e c u c i � n   d e   l a   m e t a 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 C o l u m n s \ P r o y e c t o 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 C o l u m n s \ C � d i g o   d e   p r o y e c t o   B P I M 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 C o l u m n s \ A c t i v i d a d e s 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  d e   I n i c i o 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  d e   T e r m i n a c i � n 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 C o l u m n s \ %   d e   a v a n c e 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  E j e c u t a d o 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 C o l u m n s \ P _ R e c u r s o s   p r o p i o s 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 C o l u m n s \ P _ S G P   E d u c a c i � n 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 C o l u m n s \ P _ S G P   S a l u d 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 C o l u m n s \ P _ S G P   A P S B 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 C o l u m n s \ P _ S G P   C u l t u r a 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 C o l u m n s \ P _ S G P   D e p o r t e 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 C o l u m n s \ P _ S G P   L i b r e   I n v e r s i � n 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 C o l u m n s \ P _ S G P   A l i m e n t a c i � n   E s c o l a r 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 C o l u m n s \ P _ S G P   M u n i c i p i o s   R � o   M a g d a l e n a 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 C o l u m n s \ P _ S G P   P r i m e r a   I n f a n c i a 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 C o l u m n s \ P _ R e g a l � a s 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 C o l u m n s \ P _ C o f i n a n c i a c i � n   D e p a r t a m e n t o 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 C o l u m n s \ P _ C o f i n a n c i a c i � n   N a c i � n 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 C o l u m n s \ P _ C r � d i t o 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 C o l u m n s \ P _ O t r o s 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 C o l u m n s \ E _ R e c u r s o s   p r o p i o s 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 C o l u m n s \ E _ S G P   E d u c a c i � n 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 C o l u m n s \ E _ S G P   S a l u d 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 C o l u m n s \ E _ S G P   A P S B 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 C o l u m n s \ E _ S G P   C u l t u r a 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 C o l u m n s \ E _ S G P   D e p o r t e 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 C o l u m n s \ E _ S G P   L i b r e   I n v e r s i � n 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 C o l u m n s \ E _ S G P   A l i m e n t a c i � n   E s c o l a r 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 C o l u m n s \ E _ S G P   M u n i c i p i o s   R � o   M a g d a l e n a 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 C o l u m n s \ E _ S G P   P r i m e r a   I n f a n c i a 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 C o l u m n s \ E _ R e g a l � a s 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 C o l u m n s \ E _ C o f i n a n c i a c i � n   D e p a r t a m e n t o 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 C o l u m n s \ E _ C o f i n a n c i a c i � n   N a c i � n 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 C o l u m n s \ E _ C r � d i t o 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 C o l u m n s \ E _ O t r o s 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 C o l u m n s \ O b s e r v a c i o n e s 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 S A L U D 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 S A L U D 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 C o l u m n s \ N o .   I P 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 C o l u m n s \ D e p e n d e n c i a 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 C o l u m n s \ L � n e a   E s t r a t � g i c a 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 C o l u m n s \ S e c t o r 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 C o l u m n s \ P r o g r a m a 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 C o l u m n s \ I n d i c a d o r   d e   P r o d u c t o 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 C o l u m n s \ M e t a   d e   l a   v i g e n c i a 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 C o l u m n s \ E j e c u c i � n   d e   l a   m e t a 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 C o l u m n s \ P r o y e c t o 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 C o l u m n s \ C � d i g o   d e   p r o y e c t o   B P I M 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 C o l u m n s \ A c t i v i d a d e s 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  d e   I n i c i o 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  d e   T e r m i n a c i � n 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 C o l u m n s \ %   d e   a v a n c e 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  E j e c u t a d o 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 C o l u m n s \ R e c u r s o s   p r o p i o s 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 E d u c a c i � n 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 S a l u d 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 A P S B 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 C u l t u r a 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 D e p o r t e  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 L i b r e   I n v e r s i � n  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 A l i m e n t a c i � n   E s c o l a r  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 M u n i c i p i o s   R � o   M a g d a l e n a 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 P r i m e r a   I n f a n c i a 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 C o l u m n s \ R e g a l � a s 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 C o l u m n s \ C o f i n a n c i a c i � n   D e p a r t a m e n t o 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 C o l u m n s \ C o f i n a n c i a c i � n   N a c i � n 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 C o l u m n s \ C r � d i t o 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 C o l u m n s \ O t r o s 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 C o l u m n s \ O b s e r v a c i o n e s 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 C o l u m n s \ R u b r o   P r e s u p u e s t a l 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 U n i f i c a r _ t a b l a s 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 U n i f i c a r _ t a b l a s 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 C o l u m n s \ N o .   I P 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 C o l u m n s \ R E P O R T � 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 C o l u m n s \ D e p e n d e n c i a 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 C o l u m n s \ L � n e a   E s t r a t � g i c a 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 C o l u m n s \ S e c t o r 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 C o l u m n s \ P r o g r a m a 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 C o l u m n s \ I n d i c a d o r   d e   P r o d u c t o 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 C o l u m n s \ M e t a   d e   l a   v i g e n c i a 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 C o l u m n s \ E j e c u c i � n   d e   l a   m e t a 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 C o l u m n s \ P r o y e c t o 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 C o l u m n s \ C � d i g o   d e   p r o y e c t o   B P I M 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 C o l u m n s \ A c t i v i d a d e s 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  d e   I n i c i o 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  d e   T e r m i n a c i � n 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 C o l u m n s \ %   d e   a v a n c e 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  E j e c u t a d o 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 C o l u m n s \ R e c u r s o s   p r o p i o s 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 E d u c a c i � n 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 S a l u d 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 A P S B 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 C u l t u r a 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 D e p o r t e  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 L i b r e   I n v e r s i � n  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 A l i m e n t a c i � n   E s c o l a r  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 M u n i c i p i o s   R � o   M a g d a l e n a 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 P r i m e r a   I n f a n c i a 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 C o l u m n s \ R e g a l � a s 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 C o l u m n s \ C o f i n a n c i a c i � n   D e p a r t a m e n t o 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 C o l u m n s \ C o f i n a n c i a c i � n   N a c i � n 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 C o l u m n s \ C r � d i t o 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 C o l u m n s \ O t r o s 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T a b l e X M L _ E D U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 N o .   I P < / s t r i n g > < / k e y > < v a l u e > < i n t > 7 3 < / i n t > < / v a l u e > < / i t e m > < i t e m > < k e y > < s t r i n g > D e p e n d e n c i a < / s t r i n g > < / k e y > < v a l u e > < i n t > 1 1 8 < / i n t > < / v a l u e > < / i t e m > < i t e m > < k e y > < s t r i n g > L � n e a   E s t r a t � g i c a < / s t r i n g > < / k e y > < v a l u e > < i n t > 1 3 8 < / i n t > < / v a l u e > < / i t e m > < i t e m > < k e y > < s t r i n g > S e c t o r < / s t r i n g > < / k e y > < v a l u e > < i n t > 7 5 < / i n t > < / v a l u e > < / i t e m > < i t e m > < k e y > < s t r i n g > P r o g r a m a < / s t r i n g > < / k e y > < v a l u e > < i n t > 9 5 < / i n t > < / v a l u e > < / i t e m > < i t e m > < k e y > < s t r i n g > I n d i c a d o r   d e   P r o d u c t o < / s t r i n g > < / k e y > < v a l u e > < i n t > 1 7 2 < / i n t > < / v a l u e > < / i t e m > < i t e m > < k e y > < s t r i n g > M e t a   d e   l a   v i g e n c i a < / s t r i n g > < / k e y > < v a l u e > < i n t > 1 5 5 < / i n t > < / v a l u e > < / i t e m > < i t e m > < k e y > < s t r i n g > E j e c u c i � n   d e   l a   m e t a < / s t r i n g > < / k e y > < v a l u e > < i n t > 1 6 3 < / i n t > < / v a l u e > < / i t e m > < i t e m > < k e y > < s t r i n g > P r o y e c t o < / s t r i n g > < / k e y > < v a l u e > < i n t > 9 1 < / i n t > < / v a l u e > < / i t e m > < i t e m > < k e y > < s t r i n g > C � d i g o   d e   p r o y e c t o   B P I M < / s t r i n g > < / k e y > < v a l u e > < i n t > 1 9 1 < / i n t > < / v a l u e > < / i t e m > < i t e m > < k e y > < s t r i n g > A c t i v i d a d e s < / s t r i n g > < / k e y > < v a l u e > < i n t > 1 0 7 < / i n t > < / v a l u e > < / i t e m > < i t e m > < k e y > < s t r i n g > F e c h a   d e   I n i c i o < / s t r i n g > < / k e y > < v a l u e > < i n t > 1 2 8 < / i n t > < / v a l u e > < / i t e m > < i t e m > < k e y > < s t r i n g > F e c h a   d e   T e r m i n a c i � n < / s t r i n g > < / k e y > < v a l u e > < i n t > 1 7 0 < / i n t > < / v a l u e > < / i t e m > < i t e m > < k e y > < s t r i n g > %   d e   a v a n c e < / s t r i n g > < / k e y > < v a l u e > < i n t > 1 1 2 < / i n t > < / v a l u e > < / i t e m > < i t e m > < k e y > < s t r i n g > T o t a l < / s t r i n g > < / k e y > < v a l u e > < i n t > 6 6 < / i n t > < / v a l u e > < / i t e m > < i t e m > < k e y > < s t r i n g > T o t a l   E j e c u t a d o < / s t r i n g > < / k e y > < v a l u e > < i n t > 1 3 0 < / i n t > < / v a l u e > < / i t e m > < i t e m > < k e y > < s t r i n g > R e c u r s o s   p r o p i o s   2 0 2 2 < / s t r i n g > < / k e y > < v a l u e > < i n t > 1 7 2 < / i n t > < / v a l u e > < / i t e m > < i t e m > < k e y > < s t r i n g > S G P   E d u c a c i � n     2 0 2 2 < / s t r i n g > < / k e y > < v a l u e > < i n t > 1 5 9 < / i n t > < / v a l u e > < / i t e m > < i t e m > < k e y > < s t r i n g > S G P   S a l u d     2 0 2 2 < / s t r i n g > < / k e y > < v a l u e > < i n t > 1 3 1 < / i n t > < / v a l u e > < / i t e m > < i t e m > < k e y > < s t r i n g > S G P   A P S B     2 0 2 2 < / s t r i n g > < / k e y > < v a l u e > < i n t > 1 2 9 < / i n t > < / v a l u e > < / i t e m > < i t e m > < k e y > < s t r i n g > S G P   C u l t u r a     2 0 2 2 < / s t r i n g > < / k e y > < v a l u e > < i n t > 1 4 2 < / i n t > < / v a l u e > < / i t e m > < i t e m > < k e y > < s t r i n g > S G P   D e p o r t e     2 0 2 2 < / s t r i n g > < / k e y > < v a l u e > < i n t > 1 4 8 < / i n t > < / v a l u e > < / i t e m > < i t e m > < k e y > < s t r i n g > S G P   L i b r e   I n v e r s i � n     2 0 2 2 < / s t r i n g > < / k e y > < v a l u e > < i n t > 1 8 9 < / i n t > < / v a l u e > < / i t e m > < i t e m > < k e y > < s t r i n g > S G P   A l i m e n t a c i � n   E s c o l a r     2 0 2 2 < / s t r i n g > < / k e y > < v a l u e > < i n t > 2 2 6 < / i n t > < / v a l u e > < / i t e m > < i t e m > < k e y > < s t r i n g > S G P   M u n i c i p i o s   R � o   M a g d a l e n a     2 0 2 2 < / s t r i n g > < / k e y > < v a l u e > < i n t > 2 5 8 < / i n t > < / v a l u e > < / i t e m > < i t e m > < k e y > < s t r i n g > S G P   P r i m e r a   I n f a n c i a     2 0 2 2 < / s t r i n g > < / k e y > < v a l u e > < i n t > 1 9 8 < / i n t > < / v a l u e > < / i t e m > < i t e m > < k e y > < s t r i n g > R e g a l � a s     2 0 2 2 < / s t r i n g > < / k e y > < v a l u e > < i n t > 1 2 0 < / i n t > < / v a l u e > < / i t e m > < i t e m > < k e y > < s t r i n g > C o f i n a n c i a c i � n   D e p a r t a m e n t o     2 0 2 2 < / s t r i n g > < / k e y > < v a l u e > < i n t > 2 5 3 < / i n t > < / v a l u e > < / i t e m > < i t e m > < k e y > < s t r i n g > C o f i n a n c i a c i � n   N a c i � n     2 0 2 2 < / s t r i n g > < / k e y > < v a l u e > < i n t > 2 0 6 < / i n t > < / v a l u e > < / i t e m > < i t e m > < k e y > < s t r i n g > C r � d i t o     2 0 2 2 < / s t r i n g > < / k e y > < v a l u e > < i n t > 1 1 6 < / i n t > < / v a l u e > < / i t e m > < i t e m > < k e y > < s t r i n g > O t r o s     2 0 2 2 < / s t r i n g > < / k e y > < v a l u e > < i n t > 1 0 4 < / i n t > < / v a l u e > < / i t e m > < i t e m > < k e y > < s t r i n g > O b s e r v a c i o n e s < / s t r i n g > < / k e y > < v a l u e > < i n t > 1 2 7 < / i n t > < / v a l u e > < / i t e m > < / C o l u m n W i d t h s > < C o l u m n D i s p l a y I n d e x > < i t e m > < k e y > < s t r i n g > N o .   I P < / s t r i n g > < / k e y > < v a l u e > < i n t > 0 < / i n t > < / v a l u e > < / i t e m > < i t e m > < k e y > < s t r i n g > D e p e n d e n c i a < / s t r i n g > < / k e y > < v a l u e > < i n t > 1 < / i n t > < / v a l u e > < / i t e m > < i t e m > < k e y > < s t r i n g > L � n e a   E s t r a t � g i c a < / s t r i n g > < / k e y > < v a l u e > < i n t > 2 < / i n t > < / v a l u e > < / i t e m > < i t e m > < k e y > < s t r i n g > S e c t o r < / s t r i n g > < / k e y > < v a l u e > < i n t > 3 < / i n t > < / v a l u e > < / i t e m > < i t e m > < k e y > < s t r i n g > P r o g r a m a < / s t r i n g > < / k e y > < v a l u e > < i n t > 4 < / i n t > < / v a l u e > < / i t e m > < i t e m > < k e y > < s t r i n g > I n d i c a d o r   d e   P r o d u c t o < / s t r i n g > < / k e y > < v a l u e > < i n t > 5 < / i n t > < / v a l u e > < / i t e m > < i t e m > < k e y > < s t r i n g > M e t a   d e   l a   v i g e n c i a < / s t r i n g > < / k e y > < v a l u e > < i n t > 6 < / i n t > < / v a l u e > < / i t e m > < i t e m > < k e y > < s t r i n g > E j e c u c i � n   d e   l a   m e t a < / s t r i n g > < / k e y > < v a l u e > < i n t > 7 < / i n t > < / v a l u e > < / i t e m > < i t e m > < k e y > < s t r i n g > P r o y e c t o < / s t r i n g > < / k e y > < v a l u e > < i n t > 8 < / i n t > < / v a l u e > < / i t e m > < i t e m > < k e y > < s t r i n g > C � d i g o   d e   p r o y e c t o   B P I M < / s t r i n g > < / k e y > < v a l u e > < i n t > 9 < / i n t > < / v a l u e > < / i t e m > < i t e m > < k e y > < s t r i n g > A c t i v i d a d e s < / s t r i n g > < / k e y > < v a l u e > < i n t > 1 0 < / i n t > < / v a l u e > < / i t e m > < i t e m > < k e y > < s t r i n g > F e c h a   d e   I n i c i o < / s t r i n g > < / k e y > < v a l u e > < i n t > 1 1 < / i n t > < / v a l u e > < / i t e m > < i t e m > < k e y > < s t r i n g > F e c h a   d e   T e r m i n a c i � n < / s t r i n g > < / k e y > < v a l u e > < i n t > 1 2 < / i n t > < / v a l u e > < / i t e m > < i t e m > < k e y > < s t r i n g > %   d e   a v a n c e < / s t r i n g > < / k e y > < v a l u e > < i n t > 1 3 < / i n t > < / v a l u e > < / i t e m > < i t e m > < k e y > < s t r i n g > T o t a l < / s t r i n g > < / k e y > < v a l u e > < i n t > 1 4 < / i n t > < / v a l u e > < / i t e m > < i t e m > < k e y > < s t r i n g > T o t a l   E j e c u t a d o < / s t r i n g > < / k e y > < v a l u e > < i n t > 1 5 < / i n t > < / v a l u e > < / i t e m > < i t e m > < k e y > < s t r i n g > R e c u r s o s   p r o p i o s   2 0 2 2 < / s t r i n g > < / k e y > < v a l u e > < i n t > 1 6 < / i n t > < / v a l u e > < / i t e m > < i t e m > < k e y > < s t r i n g > S G P   E d u c a c i � n     2 0 2 2 < / s t r i n g > < / k e y > < v a l u e > < i n t > 1 7 < / i n t > < / v a l u e > < / i t e m > < i t e m > < k e y > < s t r i n g > S G P   S a l u d     2 0 2 2 < / s t r i n g > < / k e y > < v a l u e > < i n t > 1 8 < / i n t > < / v a l u e > < / i t e m > < i t e m > < k e y > < s t r i n g > S G P   A P S B     2 0 2 2 < / s t r i n g > < / k e y > < v a l u e > < i n t > 1 9 < / i n t > < / v a l u e > < / i t e m > < i t e m > < k e y > < s t r i n g > S G P   C u l t u r a     2 0 2 2 < / s t r i n g > < / k e y > < v a l u e > < i n t > 2 0 < / i n t > < / v a l u e > < / i t e m > < i t e m > < k e y > < s t r i n g > S G P   D e p o r t e     2 0 2 2 < / s t r i n g > < / k e y > < v a l u e > < i n t > 2 1 < / i n t > < / v a l u e > < / i t e m > < i t e m > < k e y > < s t r i n g > S G P   L i b r e   I n v e r s i � n     2 0 2 2 < / s t r i n g > < / k e y > < v a l u e > < i n t > 2 2 < / i n t > < / v a l u e > < / i t e m > < i t e m > < k e y > < s t r i n g > S G P   A l i m e n t a c i � n   E s c o l a r     2 0 2 2 < / s t r i n g > < / k e y > < v a l u e > < i n t > 2 3 < / i n t > < / v a l u e > < / i t e m > < i t e m > < k e y > < s t r i n g > S G P   M u n i c i p i o s   R � o   M a g d a l e n a     2 0 2 2 < / s t r i n g > < / k e y > < v a l u e > < i n t > 2 4 < / i n t > < / v a l u e > < / i t e m > < i t e m > < k e y > < s t r i n g > S G P   P r i m e r a   I n f a n c i a     2 0 2 2 < / s t r i n g > < / k e y > < v a l u e > < i n t > 2 5 < / i n t > < / v a l u e > < / i t e m > < i t e m > < k e y > < s t r i n g > R e g a l � a s     2 0 2 2 < / s t r i n g > < / k e y > < v a l u e > < i n t > 2 6 < / i n t > < / v a l u e > < / i t e m > < i t e m > < k e y > < s t r i n g > C o f i n a n c i a c i � n   D e p a r t a m e n t o     2 0 2 2 < / s t r i n g > < / k e y > < v a l u e > < i n t > 2 7 < / i n t > < / v a l u e > < / i t e m > < i t e m > < k e y > < s t r i n g > C o f i n a n c i a c i � n   N a c i � n     2 0 2 2 < / s t r i n g > < / k e y > < v a l u e > < i n t > 2 8 < / i n t > < / v a l u e > < / i t e m > < i t e m > < k e y > < s t r i n g > C r � d i t o     2 0 2 2 < / s t r i n g > < / k e y > < v a l u e > < i n t > 2 9 < / i n t > < / v a l u e > < / i t e m > < i t e m > < k e y > < s t r i n g > O t r o s     2 0 2 2 < / s t r i n g > < / k e y > < v a l u e > < i n t > 3 0 < / i n t > < / v a l u e > < / i t e m > < i t e m > < k e y > < s t r i n g > O b s e r v a c i o n e s < / s t r i n g > < / k e y > < v a l u e > < i n t > 3 1 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T a b l e O r d e r " > < C u s t o m C o n t e n t > < ! [ C D A T A [ U n i f i c a r _ t a b l a s ] ] > < / C u s t o m C o n t e n t > < / G e m i n i > 
</file>

<file path=customXml/item16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7.xml>��< ? x m l   v e r s i o n = " 1 . 0 "   e n c o d i n g = " U T F - 1 6 " ? > < G e m i n i   x m l n s = " h t t p : / / g e m i n i / p i v o t c u s t o m i z a t i o n / T a b l e X M L _ U n i f i c a r _ t a b l a s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 N o .   I P < / s t r i n g > < / k e y > < v a l u e > < i n t > 7 3 < / i n t > < / v a l u e > < / i t e m > < i t e m > < k e y > < s t r i n g > R E P O R T � < / s t r i n g > < / k e y > < v a l u e > < i n t > 9 4 < / i n t > < / v a l u e > < / i t e m > < i t e m > < k e y > < s t r i n g > D e p e n d e n c i a < / s t r i n g > < / k e y > < v a l u e > < i n t > 1 1 8 < / i n t > < / v a l u e > < / i t e m > < i t e m > < k e y > < s t r i n g > L � n e a   E s t r a t � g i c a < / s t r i n g > < / k e y > < v a l u e > < i n t > 1 3 8 < / i n t > < / v a l u e > < / i t e m > < i t e m > < k e y > < s t r i n g > S e c t o r < / s t r i n g > < / k e y > < v a l u e > < i n t > 7 5 < / i n t > < / v a l u e > < / i t e m > < i t e m > < k e y > < s t r i n g > P r o g r a m a < / s t r i n g > < / k e y > < v a l u e > < i n t > 9 5 < / i n t > < / v a l u e > < / i t e m > < i t e m > < k e y > < s t r i n g > I n d i c a d o r   d e   P r o d u c t o < / s t r i n g > < / k e y > < v a l u e > < i n t > 1 7 2 < / i n t > < / v a l u e > < / i t e m > < i t e m > < k e y > < s t r i n g > M e t a   d e   l a   v i g e n c i a < / s t r i n g > < / k e y > < v a l u e > < i n t > 1 5 5 < / i n t > < / v a l u e > < / i t e m > < i t e m > < k e y > < s t r i n g > E j e c u c i � n   d e   l a   m e t a < / s t r i n g > < / k e y > < v a l u e > < i n t > 1 6 3 < / i n t > < / v a l u e > < / i t e m > < i t e m > < k e y > < s t r i n g > P r o y e c t o < / s t r i n g > < / k e y > < v a l u e > < i n t > 9 1 < / i n t > < / v a l u e > < / i t e m > < i t e m > < k e y > < s t r i n g > C � d i g o   d e   p r o y e c t o   B P I M < / s t r i n g > < / k e y > < v a l u e > < i n t > 1 9 1 < / i n t > < / v a l u e > < / i t e m > < i t e m > < k e y > < s t r i n g > A c t i v i d a d e s < / s t r i n g > < / k e y > < v a l u e > < i n t > 1 0 7 < / i n t > < / v a l u e > < / i t e m > < i t e m > < k e y > < s t r i n g > F e c h a   d e   I n i c i o < / s t r i n g > < / k e y > < v a l u e > < i n t > 1 2 8 < / i n t > < / v a l u e > < / i t e m > < i t e m > < k e y > < s t r i n g > F e c h a   d e   T e r m i n a c i � n < / s t r i n g > < / k e y > < v a l u e > < i n t > 1 7 0 < / i n t > < / v a l u e > < / i t e m > < i t e m > < k e y > < s t r i n g > %   d e   a v a n c e < / s t r i n g > < / k e y > < v a l u e > < i n t > 1 1 2 < / i n t > < / v a l u e > < / i t e m > < i t e m > < k e y > < s t r i n g > T o t a l < / s t r i n g > < / k e y > < v a l u e > < i n t > 6 6 < / i n t > < / v a l u e > < / i t e m > < i t e m > < k e y > < s t r i n g > T o t a l   E j e c u t a d o < / s t r i n g > < / k e y > < v a l u e > < i n t > 1 3 0 < / i n t > < / v a l u e > < / i t e m > < i t e m > < k e y > < s t r i n g > R e c u r s o s   p r o p i o s   2 0 2 1 < / s t r i n g > < / k e y > < v a l u e > < i n t > 1 7 2 < / i n t > < / v a l u e > < / i t e m > < i t e m > < k e y > < s t r i n g > S G P   E d u c a c i � n   2 0 2 1 < / s t r i n g > < / k e y > < v a l u e > < i n t > 1 5 6 < / i n t > < / v a l u e > < / i t e m > < i t e m > < k e y > < s t r i n g > S G P   S a l u d   2 0 2 1 < / s t r i n g > < / k e y > < v a l u e > < i n t > 1 2 8 < / i n t > < / v a l u e > < / i t e m > < i t e m > < k e y > < s t r i n g > S G P   A P S B   2 0 2 1 < / s t r i n g > < / k e y > < v a l u e > < i n t > 1 2 6 < / i n t > < / v a l u e > < / i t e m > < i t e m > < k e y > < s t r i n g > S G P   C u l t u r a   2 0 2 1 < / s t r i n g > < / k e y > < v a l u e > < i n t > 1 3 9 < / i n t > < / v a l u e > < / i t e m > < i t e m > < k e y > < s t r i n g > S G P   D e p o r t e     2 0 2 1 < / s t r i n g > < / k e y > < v a l u e > < i n t > 1 4 8 < / i n t > < / v a l u e > < / i t e m > < i t e m > < k e y > < s t r i n g > S G P   L i b r e   I n v e r s i � n     2 0 2 1 < / s t r i n g > < / k e y > < v a l u e > < i n t > 1 8 9 < / i n t > < / v a l u e > < / i t e m > < i t e m > < k e y > < s t r i n g > S G P   A l i m e n t a c i � n   E s c o l a r     2 0 2 1 < / s t r i n g > < / k e y > < v a l u e > < i n t > 2 2 6 < / i n t > < / v a l u e > < / i t e m > < i t e m > < k e y > < s t r i n g > S G P   M u n i c i p i o s   R � o   M a g d a l e n a   2 0 2 1 < / s t r i n g > < / k e y > < v a l u e > < i n t > 2 5 5 < / i n t > < / v a l u e > < / i t e m > < i t e m > < k e y > < s t r i n g > S G P   P r i m e r a   I n f a n c i a   2 0 2 1 < / s t r i n g > < / k e y > < v a l u e > < i n t > 1 9 5 < / i n t > < / v a l u e > < / i t e m > < i t e m > < k e y > < s t r i n g > R e g a l � a s   2 0 2 1 < / s t r i n g > < / k e y > < v a l u e > < i n t > 1 1 7 < / i n t > < / v a l u e > < / i t e m > < i t e m > < k e y > < s t r i n g > C o f i n a n c i a c i � n   D e p a r t a m e n t o   2 0 2 1 < / s t r i n g > < / k e y > < v a l u e > < i n t > 2 5 0 < / i n t > < / v a l u e > < / i t e m > < i t e m > < k e y > < s t r i n g > C o f i n a n c i a c i � n   N a c i � n   2 0 2 1 < / s t r i n g > < / k e y > < v a l u e > < i n t > 2 0 3 < / i n t > < / v a l u e > < / i t e m > < i t e m > < k e y > < s t r i n g > C r � d i t o   2 0 2 1 < / s t r i n g > < / k e y > < v a l u e > < i n t > 1 1 3 < / i n t > < / v a l u e > < / i t e m > < i t e m > < k e y > < s t r i n g > O t r o s   2 0 2 1 < / s t r i n g > < / k e y > < v a l u e > < i n t > 1 0 1 < / i n t > < / v a l u e > < / i t e m > < / C o l u m n W i d t h s > < C o l u m n D i s p l a y I n d e x > < i t e m > < k e y > < s t r i n g > N o .   I P < / s t r i n g > < / k e y > < v a l u e > < i n t > 0 < / i n t > < / v a l u e > < / i t e m > < i t e m > < k e y > < s t r i n g > R E P O R T � < / s t r i n g > < / k e y > < v a l u e > < i n t > 1 < / i n t > < / v a l u e > < / i t e m > < i t e m > < k e y > < s t r i n g > D e p e n d e n c i a < / s t r i n g > < / k e y > < v a l u e > < i n t > 2 < / i n t > < / v a l u e > < / i t e m > < i t e m > < k e y > < s t r i n g > L � n e a   E s t r a t � g i c a < / s t r i n g > < / k e y > < v a l u e > < i n t > 3 < / i n t > < / v a l u e > < / i t e m > < i t e m > < k e y > < s t r i n g > S e c t o r < / s t r i n g > < / k e y > < v a l u e > < i n t > 4 < / i n t > < / v a l u e > < / i t e m > < i t e m > < k e y > < s t r i n g > P r o g r a m a < / s t r i n g > < / k e y > < v a l u e > < i n t > 5 < / i n t > < / v a l u e > < / i t e m > < i t e m > < k e y > < s t r i n g > I n d i c a d o r   d e   P r o d u c t o < / s t r i n g > < / k e y > < v a l u e > < i n t > 6 < / i n t > < / v a l u e > < / i t e m > < i t e m > < k e y > < s t r i n g > M e t a   d e   l a   v i g e n c i a < / s t r i n g > < / k e y > < v a l u e > < i n t > 7 < / i n t > < / v a l u e > < / i t e m > < i t e m > < k e y > < s t r i n g > E j e c u c i � n   d e   l a   m e t a < / s t r i n g > < / k e y > < v a l u e > < i n t > 8 < / i n t > < / v a l u e > < / i t e m > < i t e m > < k e y > < s t r i n g > P r o y e c t o < / s t r i n g > < / k e y > < v a l u e > < i n t > 9 < / i n t > < / v a l u e > < / i t e m > < i t e m > < k e y > < s t r i n g > C � d i g o   d e   p r o y e c t o   B P I M < / s t r i n g > < / k e y > < v a l u e > < i n t > 1 0 < / i n t > < / v a l u e > < / i t e m > < i t e m > < k e y > < s t r i n g > A c t i v i d a d e s < / s t r i n g > < / k e y > < v a l u e > < i n t > 1 1 < / i n t > < / v a l u e > < / i t e m > < i t e m > < k e y > < s t r i n g > F e c h a   d e   I n i c i o < / s t r i n g > < / k e y > < v a l u e > < i n t > 1 2 < / i n t > < / v a l u e > < / i t e m > < i t e m > < k e y > < s t r i n g > F e c h a   d e   T e r m i n a c i � n < / s t r i n g > < / k e y > < v a l u e > < i n t > 1 3 < / i n t > < / v a l u e > < / i t e m > < i t e m > < k e y > < s t r i n g > %   d e   a v a n c e < / s t r i n g > < / k e y > < v a l u e > < i n t > 1 4 < / i n t > < / v a l u e > < / i t e m > < i t e m > < k e y > < s t r i n g > T o t a l < / s t r i n g > < / k e y > < v a l u e > < i n t > 1 5 < / i n t > < / v a l u e > < / i t e m > < i t e m > < k e y > < s t r i n g > T o t a l   E j e c u t a d o < / s t r i n g > < / k e y > < v a l u e > < i n t > 1 6 < / i n t > < / v a l u e > < / i t e m > < i t e m > < k e y > < s t r i n g > R e c u r s o s   p r o p i o s   2 0 2 1 < / s t r i n g > < / k e y > < v a l u e > < i n t > 1 7 < / i n t > < / v a l u e > < / i t e m > < i t e m > < k e y > < s t r i n g > S G P   E d u c a c i � n   2 0 2 1 < / s t r i n g > < / k e y > < v a l u e > < i n t > 1 8 < / i n t > < / v a l u e > < / i t e m > < i t e m > < k e y > < s t r i n g > S G P   S a l u d   2 0 2 1 < / s t r i n g > < / k e y > < v a l u e > < i n t > 1 9 < / i n t > < / v a l u e > < / i t e m > < i t e m > < k e y > < s t r i n g > S G P   A P S B   2 0 2 1 < / s t r i n g > < / k e y > < v a l u e > < i n t > 2 0 < / i n t > < / v a l u e > < / i t e m > < i t e m > < k e y > < s t r i n g > S G P   C u l t u r a   2 0 2 1 < / s t r i n g > < / k e y > < v a l u e > < i n t > 2 1 < / i n t > < / v a l u e > < / i t e m > < i t e m > < k e y > < s t r i n g > S G P   D e p o r t e     2 0 2 1 < / s t r i n g > < / k e y > < v a l u e > < i n t > 2 2 < / i n t > < / v a l u e > < / i t e m > < i t e m > < k e y > < s t r i n g > S G P   L i b r e   I n v e r s i � n     2 0 2 1 < / s t r i n g > < / k e y > < v a l u e > < i n t > 2 3 < / i n t > < / v a l u e > < / i t e m > < i t e m > < k e y > < s t r i n g > S G P   A l i m e n t a c i � n   E s c o l a r     2 0 2 1 < / s t r i n g > < / k e y > < v a l u e > < i n t > 2 4 < / i n t > < / v a l u e > < / i t e m > < i t e m > < k e y > < s t r i n g > S G P   M u n i c i p i o s   R � o   M a g d a l e n a   2 0 2 1 < / s t r i n g > < / k e y > < v a l u e > < i n t > 2 5 < / i n t > < / v a l u e > < / i t e m > < i t e m > < k e y > < s t r i n g > S G P   P r i m e r a   I n f a n c i a   2 0 2 1 < / s t r i n g > < / k e y > < v a l u e > < i n t > 2 6 < / i n t > < / v a l u e > < / i t e m > < i t e m > < k e y > < s t r i n g > R e g a l � a s   2 0 2 1 < / s t r i n g > < / k e y > < v a l u e > < i n t > 2 7 < / i n t > < / v a l u e > < / i t e m > < i t e m > < k e y > < s t r i n g > C o f i n a n c i a c i � n   D e p a r t a m e n t o   2 0 2 1 < / s t r i n g > < / k e y > < v a l u e > < i n t > 2 8 < / i n t > < / v a l u e > < / i t e m > < i t e m > < k e y > < s t r i n g > C o f i n a n c i a c i � n   N a c i � n   2 0 2 1 < / s t r i n g > < / k e y > < v a l u e > < i n t > 2 9 < / i n t > < / v a l u e > < / i t e m > < i t e m > < k e y > < s t r i n g > C r � d i t o   2 0 2 1 < / s t r i n g > < / k e y > < v a l u e > < i n t > 3 0 < / i n t > < / v a l u e > < / i t e m > < i t e m > < k e y > < s t r i n g > O t r o s   2 0 2 1 < / s t r i n g > < / k e y > < v a l u e > < i n t > 3 1 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 U n i f i c a r _ t a b l a s 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 U n i f i c a r _ t a b l a s 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 C o l u m n s \ N o .   I P < / K e y > < / D i a g r a m O b j e c t K e y > < D i a g r a m O b j e c t K e y > < K e y > C o l u m n s \ R E P O R T � < / K e y > < / D i a g r a m O b j e c t K e y > < D i a g r a m O b j e c t K e y > < K e y > C o l u m n s \ D e p e n d e n c i a < / K e y > < / D i a g r a m O b j e c t K e y > < D i a g r a m O b j e c t K e y > < K e y > C o l u m n s \ L � n e a   E s t r a t � g i c a < / K e y > < / D i a g r a m O b j e c t K e y > < D i a g r a m O b j e c t K e y > < K e y > C o l u m n s \ S e c t o r < / K e y > < / D i a g r a m O b j e c t K e y > < D i a g r a m O b j e c t K e y > < K e y > C o l u m n s \ P r o g r a m a < / K e y > < / D i a g r a m O b j e c t K e y > < D i a g r a m O b j e c t K e y > < K e y > C o l u m n s \ I n d i c a d o r   d e   P r o d u c t o < / K e y > < / D i a g r a m O b j e c t K e y > < D i a g r a m O b j e c t K e y > < K e y > C o l u m n s \ M e t a   d e   l a   v i g e n c i a < / K e y > < / D i a g r a m O b j e c t K e y > < D i a g r a m O b j e c t K e y > < K e y > C o l u m n s \ E j e c u c i � n   d e   l a   m e t a < / K e y > < / D i a g r a m O b j e c t K e y > < D i a g r a m O b j e c t K e y > < K e y > C o l u m n s \ P r o y e c t o < / K e y > < / D i a g r a m O b j e c t K e y > < D i a g r a m O b j e c t K e y > < K e y > C o l u m n s \ C � d i g o   d e   p r o y e c t o   B P I M < / K e y > < / D i a g r a m O b j e c t K e y > < D i a g r a m O b j e c t K e y > < K e y > C o l u m n s \ A c t i v i d a d e s < / K e y > < / D i a g r a m O b j e c t K e y > < D i a g r a m O b j e c t K e y > < K e y > C o l u m n s \ F e c h a   d e   I n i c i o < / K e y > < / D i a g r a m O b j e c t K e y > < D i a g r a m O b j e c t K e y > < K e y > C o l u m n s \ F e c h a   d e   T e r m i n a c i � n < / K e y > < / D i a g r a m O b j e c t K e y > < D i a g r a m O b j e c t K e y > < K e y > C o l u m n s \ %   d e   a v a n c e < / K e y > < / D i a g r a m O b j e c t K e y > < D i a g r a m O b j e c t K e y > < K e y > C o l u m n s \ T o t a l < / K e y > < / D i a g r a m O b j e c t K e y > < D i a g r a m O b j e c t K e y > < K e y > C o l u m n s \ T o t a l   E j e c u t a d o < / K e y > < / D i a g r a m O b j e c t K e y > < D i a g r a m O b j e c t K e y > < K e y > C o l u m n s \ R e c u r s o s   p r o p i o s   2 0 2 1 < / K e y > < / D i a g r a m O b j e c t K e y > < D i a g r a m O b j e c t K e y > < K e y > C o l u m n s \ S G P   E d u c a c i � n   2 0 2 1 < / K e y > < / D i a g r a m O b j e c t K e y > < D i a g r a m O b j e c t K e y > < K e y > C o l u m n s \ S G P   S a l u d   2 0 2 1 < / K e y > < / D i a g r a m O b j e c t K e y > < D i a g r a m O b j e c t K e y > < K e y > C o l u m n s \ S G P   A P S B   2 0 2 1 < / K e y > < / D i a g r a m O b j e c t K e y > < D i a g r a m O b j e c t K e y > < K e y > C o l u m n s \ S G P   C u l t u r a   2 0 2 1 < / K e y > < / D i a g r a m O b j e c t K e y > < D i a g r a m O b j e c t K e y > < K e y > C o l u m n s \ S G P   D e p o r t e     2 0 2 1 < / K e y > < / D i a g r a m O b j e c t K e y > < D i a g r a m O b j e c t K e y > < K e y > C o l u m n s \ S G P   L i b r e   I n v e r s i � n     2 0 2 1 < / K e y > < / D i a g r a m O b j e c t K e y > < D i a g r a m O b j e c t K e y > < K e y > C o l u m n s \ S G P   A l i m e n t a c i � n   E s c o l a r     2 0 2 1 < / K e y > < / D i a g r a m O b j e c t K e y > < D i a g r a m O b j e c t K e y > < K e y > C o l u m n s \ S G P   M u n i c i p i o s   R � o   M a g d a l e n a   2 0 2 1 < / K e y > < / D i a g r a m O b j e c t K e y > < D i a g r a m O b j e c t K e y > < K e y > C o l u m n s \ S G P   P r i m e r a   I n f a n c i a   2 0 2 1 < / K e y > < / D i a g r a m O b j e c t K e y > < D i a g r a m O b j e c t K e y > < K e y > C o l u m n s \ R e g a l � a s   2 0 2 1 < / K e y > < / D i a g r a m O b j e c t K e y > < D i a g r a m O b j e c t K e y > < K e y > C o l u m n s \ C o f i n a n c i a c i � n   D e p a r t a m e n t o   2 0 2 1 < / K e y > < / D i a g r a m O b j e c t K e y > < D i a g r a m O b j e c t K e y > < K e y > C o l u m n s \ C o f i n a n c i a c i � n   N a c i � n   2 0 2 1 < / K e y > < / D i a g r a m O b j e c t K e y > < D i a g r a m O b j e c t K e y > < K e y > C o l u m n s \ C r � d i t o   2 0 2 1 < / K e y > < / D i a g r a m O b j e c t K e y > < D i a g r a m O b j e c t K e y > < K e y > C o l u m n s \ O t r o s   2 0 2 1 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 C o l u m n s \ N o .   I P 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 C o l u m n s \ R E P O R T � 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 C o l u m n s \ D e p e n d e n c i a 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 C o l u m n s \ L � n e a   E s t r a t � g i c a 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 C o l u m n s \ S e c t o r 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 C o l u m n s \ P r o g r a m a 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 C o l u m n s \ I n d i c a d o r   d e   P r o d u c t o 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 C o l u m n s \ M e t a   d e   l a   v i g e n c i a 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 C o l u m n s \ E j e c u c i � n   d e   l a   m e t a 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 C o l u m n s \ P r o y e c t o 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 C o l u m n s \ C � d i g o   d e   p r o y e c t o   B P I M 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 C o l u m n s \ A c t i v i d a d e s 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 C o l u m n s \ F e c h a   d e   I n i c i o 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 C o l u m n s \ F e c h a   d e   T e r m i n a c i � n 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 C o l u m n s \ %   d e   a v a n c e 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 C o l u m n s \ T o t a l 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 C o l u m n s \ T o t a l   E j e c u t a d o 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 C o l u m n s \ R e c u r s o s   p r o p i o s   2 0 2 1 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 C o l u m n s \ S G P   E d u c a c i � n   2 0 2 1 < / K e y > < / a : K e y > < a : V a l u e   i : t y p e = " M e a s u r e G r i d N o d e V i e w S t a t e " > < C o l u m n > 1 8 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 C o l u m n s \ S G P   S a l u d   2 0 2 1 < / K e y > < / a : K e y > < a : V a l u e   i : t y p e = " M e a s u r e G r i d N o d e V i e w S t a t e " > < C o l u m n > 1 9 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 C o l u m n s \ S G P   A P S B   2 0 2 1 < / K e y > < / a : K e y > < a : V a l u e   i : t y p e = " M e a s u r e G r i d N o d e V i e w S t a t e " > < C o l u m n > 2 0 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 C o l u m n s \ S G P   C u l t u r a   2 0 2 1 < / K e y > < / a : K e y > < a : V a l u e   i : t y p e = " M e a s u r e G r i d N o d e V i e w S t a t e " > < C o l u m n > 2 1 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 C o l u m n s \ S G P   D e p o r t e     2 0 2 1 < / K e y > < / a : K e y > < a : V a l u e   i : t y p e = " M e a s u r e G r i d N o d e V i e w S t a t e " > < C o l u m n > 2 2 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 C o l u m n s \ S G P   L i b r e   I n v e r s i � n     2 0 2 1 < / K e y > < / a : K e y > < a : V a l u e   i : t y p e = " M e a s u r e G r i d N o d e V i e w S t a t e " > < C o l u m n > 2 3 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 C o l u m n s \ S G P   A l i m e n t a c i � n   E s c o l a r     2 0 2 1 < / K e y > < / a : K e y > < a : V a l u e   i : t y p e = " M e a s u r e G r i d N o d e V i e w S t a t e " > < C o l u m n > 2 4 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 C o l u m n s \ S G P   M u n i c i p i o s   R � o   M a g d a l e n a   2 0 2 1 < / K e y > < / a : K e y > < a : V a l u e   i : t y p e = " M e a s u r e G r i d N o d e V i e w S t a t e " > < C o l u m n > 2 5 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 C o l u m n s \ S G P   P r i m e r a   I n f a n c i a   2 0 2 1 < / K e y > < / a : K e y > < a : V a l u e   i : t y p e = " M e a s u r e G r i d N o d e V i e w S t a t e " > < C o l u m n > 2 6 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 C o l u m n s \ R e g a l � a s   2 0 2 1 < / K e y > < / a : K e y > < a : V a l u e   i : t y p e = " M e a s u r e G r i d N o d e V i e w S t a t e " > < C o l u m n > 2 7 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 C o l u m n s \ C o f i n a n c i a c i � n   D e p a r t a m e n t o   2 0 2 1 < / K e y > < / a : K e y > < a : V a l u e   i : t y p e = " M e a s u r e G r i d N o d e V i e w S t a t e " > < C o l u m n > 2 8 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 C o l u m n s \ C o f i n a n c i a c i � n   N a c i � n   2 0 2 1 < / K e y > < / a : K e y > < a : V a l u e   i : t y p e = " M e a s u r e G r i d N o d e V i e w S t a t e " > < C o l u m n > 2 9 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 C o l u m n s \ C r � d i t o   2 0 2 1 < / K e y > < / a : K e y > < a : V a l u e   i : t y p e = " M e a s u r e G r i d N o d e V i e w S t a t e " > < C o l u m n > 3 0 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 C o l u m n s \ O t r o s   2 0 2 1 < / K e y > < / a : K e y > < a : V a l u e   i : t y p e = " M e a s u r e G r i d N o d e V i e w S t a t e " > < C o l u m n > 3 1 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 T a g s \ T a b l e s \ & l t ; T a b l e s \ U n i f i c a r _ t a b l a s & g t ; < / K e y > < / D i a g r a m O b j e c t K e y > < D i a g r a m O b j e c t K e y > < K e y > T a b l e s \ U n i f i c a r _ t a b l a s < / K e y > < / D i a g r a m O b j e c t K e y > < D i a g r a m O b j e c t K e y > < K e y > T a b l e s \ U n i f i c a r _ t a b l a s \ C o l u m n s \ N o .   I P < / K e y > < / D i a g r a m O b j e c t K e y > < D i a g r a m O b j e c t K e y > < K e y > T a b l e s \ U n i f i c a r _ t a b l a s \ C o l u m n s \ R E P O R T � < / K e y > < / D i a g r a m O b j e c t K e y > < D i a g r a m O b j e c t K e y > < K e y > T a b l e s \ U n i f i c a r _ t a b l a s \ C o l u m n s \ D e p e n d e n c i a < / K e y > < / D i a g r a m O b j e c t K e y > < D i a g r a m O b j e c t K e y > < K e y > T a b l e s \ U n i f i c a r _ t a b l a s \ C o l u m n s \ L � n e a   E s t r a t � g i c a < / K e y > < / D i a g r a m O b j e c t K e y > < D i a g r a m O b j e c t K e y > < K e y > T a b l e s \ U n i f i c a r _ t a b l a s \ C o l u m n s \ S e c t o r < / K e y > < / D i a g r a m O b j e c t K e y > < D i a g r a m O b j e c t K e y > < K e y > T a b l e s \ U n i f i c a r _ t a b l a s \ C o l u m n s \ P r o g r a m a < / K e y > < / D i a g r a m O b j e c t K e y > < D i a g r a m O b j e c t K e y > < K e y > T a b l e s \ U n i f i c a r _ t a b l a s \ C o l u m n s \ I n d i c a d o r   d e   P r o d u c t o < / K e y > < / D i a g r a m O b j e c t K e y > < D i a g r a m O b j e c t K e y > < K e y > T a b l e s \ U n i f i c a r _ t a b l a s \ C o l u m n s \ M e t a   d e   l a   v i g e n c i a < / K e y > < / D i a g r a m O b j e c t K e y > < D i a g r a m O b j e c t K e y > < K e y > T a b l e s \ U n i f i c a r _ t a b l a s \ C o l u m n s \ E j e c u c i � n   d e   l a   m e t a < / K e y > < / D i a g r a m O b j e c t K e y > < D i a g r a m O b j e c t K e y > < K e y > T a b l e s \ U n i f i c a r _ t a b l a s \ C o l u m n s \ P r o y e c t o < / K e y > < / D i a g r a m O b j e c t K e y > < D i a g r a m O b j e c t K e y > < K e y > T a b l e s \ U n i f i c a r _ t a b l a s \ C o l u m n s \ C � d i g o   d e   p r o y e c t o   B P I M < / K e y > < / D i a g r a m O b j e c t K e y > < D i a g r a m O b j e c t K e y > < K e y > T a b l e s \ U n i f i c a r _ t a b l a s \ C o l u m n s \ A c t i v i d a d e s < / K e y > < / D i a g r a m O b j e c t K e y > < D i a g r a m O b j e c t K e y > < K e y > T a b l e s \ U n i f i c a r _ t a b l a s \ C o l u m n s \ F e c h a   d e   I n i c i o < / K e y > < / D i a g r a m O b j e c t K e y > < D i a g r a m O b j e c t K e y > < K e y > T a b l e s \ U n i f i c a r _ t a b l a s \ C o l u m n s \ F e c h a   d e   T e r m i n a c i � n < / K e y > < / D i a g r a m O b j e c t K e y > < D i a g r a m O b j e c t K e y > < K e y > T a b l e s \ U n i f i c a r _ t a b l a s \ C o l u m n s \ %   d e   a v a n c e < / K e y > < / D i a g r a m O b j e c t K e y > < D i a g r a m O b j e c t K e y > < K e y > T a b l e s \ U n i f i c a r _ t a b l a s \ C o l u m n s \ T o t a l < / K e y > < / D i a g r a m O b j e c t K e y > < D i a g r a m O b j e c t K e y > < K e y > T a b l e s \ U n i f i c a r _ t a b l a s \ C o l u m n s \ T o t a l   E j e c u t a d o < / K e y > < / D i a g r a m O b j e c t K e y > < D i a g r a m O b j e c t K e y > < K e y > T a b l e s \ U n i f i c a r _ t a b l a s \ C o l u m n s \ R e c u r s o s   p r o p i o s   2 0 2 1 < / K e y > < / D i a g r a m O b j e c t K e y > < D i a g r a m O b j e c t K e y > < K e y > T a b l e s \ U n i f i c a r _ t a b l a s \ C o l u m n s \ S G P   E d u c a c i � n   2 0 2 1 < / K e y > < / D i a g r a m O b j e c t K e y > < D i a g r a m O b j e c t K e y > < K e y > T a b l e s \ U n i f i c a r _ t a b l a s \ C o l u m n s \ S G P   S a l u d   2 0 2 1 < / K e y > < / D i a g r a m O b j e c t K e y > < D i a g r a m O b j e c t K e y > < K e y > T a b l e s \ U n i f i c a r _ t a b l a s \ C o l u m n s \ S G P   A P S B   2 0 2 1 < / K e y > < / D i a g r a m O b j e c t K e y > < D i a g r a m O b j e c t K e y > < K e y > T a b l e s \ U n i f i c a r _ t a b l a s \ C o l u m n s \ S G P   C u l t u r a   2 0 2 1 < / K e y > < / D i a g r a m O b j e c t K e y > < D i a g r a m O b j e c t K e y > < K e y > T a b l e s \ U n i f i c a r _ t a b l a s \ C o l u m n s \ S G P   D e p o r t e     2 0 2 1 < / K e y > < / D i a g r a m O b j e c t K e y > < D i a g r a m O b j e c t K e y > < K e y > T a b l e s \ U n i f i c a r _ t a b l a s \ C o l u m n s \ S G P   L i b r e   I n v e r s i � n     2 0 2 1 < / K e y > < / D i a g r a m O b j e c t K e y > < D i a g r a m O b j e c t K e y > < K e y > T a b l e s \ U n i f i c a r _ t a b l a s \ C o l u m n s \ S G P   A l i m e n t a c i � n   E s c o l a r     2 0 2 1 < / K e y > < / D i a g r a m O b j e c t K e y > < D i a g r a m O b j e c t K e y > < K e y > T a b l e s \ U n i f i c a r _ t a b l a s \ C o l u m n s \ S G P   M u n i c i p i o s   R � o   M a g d a l e n a   2 0 2 1 < / K e y > < / D i a g r a m O b j e c t K e y > < D i a g r a m O b j e c t K e y > < K e y > T a b l e s \ U n i f i c a r _ t a b l a s \ C o l u m n s \ S G P   P r i m e r a   I n f a n c i a   2 0 2 1 < / K e y > < / D i a g r a m O b j e c t K e y > < D i a g r a m O b j e c t K e y > < K e y > T a b l e s \ U n i f i c a r _ t a b l a s \ C o l u m n s \ R e g a l � a s   2 0 2 1 < / K e y > < / D i a g r a m O b j e c t K e y > < D i a g r a m O b j e c t K e y > < K e y > T a b l e s \ U n i f i c a r _ t a b l a s \ C o l u m n s \ C o f i n a n c i a c i � n   D e p a r t a m e n t o   2 0 2 1 < / K e y > < / D i a g r a m O b j e c t K e y > < D i a g r a m O b j e c t K e y > < K e y > T a b l e s \ U n i f i c a r _ t a b l a s \ C o l u m n s \ C o f i n a n c i a c i � n   N a c i � n   2 0 2 1 < / K e y > < / D i a g r a m O b j e c t K e y > < D i a g r a m O b j e c t K e y > < K e y > T a b l e s \ U n i f i c a r _ t a b l a s \ C o l u m n s \ C r � d i t o   2 0 2 1 < / K e y > < / D i a g r a m O b j e c t K e y > < D i a g r a m O b j e c t K e y > < K e y > T a b l e s \ U n i f i c a r _ t a b l a s \ C o l u m n s \ O t r o s   2 0 2 1 < / K e y > < / D i a g r a m O b j e c t K e y > < / A l l K e y s > < S e l e c t e d K e y s > < D i a g r a m O b j e c t K e y > < K e y > T a b l e s \ U n i f i c a r _ t a b l a s 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 T a g s \ T a b l e s \ & l t ; T a b l e s \ U n i f i c a r _ t a b l a s & g t ; 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 T a b l e s \ U n i f i c a r _ t a b l a s < / K e y > < / a : K e y > < a : V a l u e   i : t y p e = " D i a g r a m D i s p l a y N o d e V i e w S t a t e " > < H e i g h t > 1 5 0 < / H e i g h t > < I s E x p a n d e d > t r u e < / I s E x p a n d e d > < I s F o c u s e d > t r u e < / I s F o c u s e d > < L a y e d O u t > t r u e < / L a y e d O u t > < W i d t h > 2 0 0 < / W i d t h > < / a : V a l u e > < / a : K e y V a l u e O f D i a g r a m O b j e c t K e y a n y T y p e z b w N T n L X > < a : K e y V a l u e O f D i a g r a m O b j e c t K e y a n y T y p e z b w N T n L X > < a : K e y > < K e y > T a b l e s \ U n i f i c a r _ t a b l a s \ C o l u m n s \ N o .   I P 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 T a b l e s \ U n i f i c a r _ t a b l a s \ C o l u m n s \ R E P O R T � 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 T a b l e s \ U n i f i c a r _ t a b l a s \ C o l u m n s \ D e p e n d e n c i a 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 T a b l e s \ U n i f i c a r _ t a b l a s \ C o l u m n s \ L � n e a   E s t r a t � g i c a 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 T a b l e s \ U n i f i c a r _ t a b l a s \ C o l u m n s \ S e c t o r 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 T a b l e s \ U n i f i c a r _ t a b l a s \ C o l u m n s \ P r o g r a m a 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 T a b l e s \ U n i f i c a r _ t a b l a s \ C o l u m n s \ I n d i c a d o r   d e   P r o d u c t o 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 T a b l e s \ U n i f i c a r _ t a b l a s \ C o l u m n s \ M e t a   d e   l a   v i g e n c i a 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 T a b l e s \ U n i f i c a r _ t a b l a s \ C o l u m n s \ E j e c u c i � n   d e   l a   m e t a 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 T a b l e s \ U n i f i c a r _ t a b l a s \ C o l u m n s \ P r o y e c t o 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 T a b l e s \ U n i f i c a r _ t a b l a s \ C o l u m n s \ C � d i g o   d e   p r o y e c t o   B P I M 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 T a b l e s \ U n i f i c a r _ t a b l a s \ C o l u m n s \ A c t i v i d a d e s 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 T a b l e s \ U n i f i c a r _ t a b l a s \ C o l u m n s \ F e c h a   d e   I n i c i o 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 T a b l e s \ U n i f i c a r _ t a b l a s \ C o l u m n s \ F e c h a   d e   T e r m i n a c i � n 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 T a b l e s \ U n i f i c a r _ t a b l a s \ C o l u m n s \ %   d e   a v a n c e 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 T a b l e s \ U n i f i c a r _ t a b l a s \ C o l u m n s \ T o t a l 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 T a b l e s \ U n i f i c a r _ t a b l a s \ C o l u m n s \ T o t a l   E j e c u t a d o 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 T a b l e s \ U n i f i c a r _ t a b l a s \ C o l u m n s \ R e c u r s o s   p r o p i o s   2 0 2 1 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 T a b l e s \ U n i f i c a r _ t a b l a s \ C o l u m n s \ S G P   E d u c a c i � n   2 0 2 1 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 T a b l e s \ U n i f i c a r _ t a b l a s \ C o l u m n s \ S G P   S a l u d   2 0 2 1 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 T a b l e s \ U n i f i c a r _ t a b l a s \ C o l u m n s \ S G P   A P S B   2 0 2 1 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 T a b l e s \ U n i f i c a r _ t a b l a s \ C o l u m n s \ S G P   C u l t u r a   2 0 2 1 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 T a b l e s \ U n i f i c a r _ t a b l a s \ C o l u m n s \ S G P   D e p o r t e     2 0 2 1 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 T a b l e s \ U n i f i c a r _ t a b l a s \ C o l u m n s \ S G P   L i b r e   I n v e r s i � n     2 0 2 1 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 T a b l e s \ U n i f i c a r _ t a b l a s \ C o l u m n s \ S G P   A l i m e n t a c i � n   E s c o l a r     2 0 2 1 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 T a b l e s \ U n i f i c a r _ t a b l a s \ C o l u m n s \ S G P   M u n i c i p i o s   R � o   M a g d a l e n a   2 0 2 1 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 T a b l e s \ U n i f i c a r _ t a b l a s \ C o l u m n s \ S G P   P r i m e r a   I n f a n c i a   2 0 2 1 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 T a b l e s \ U n i f i c a r _ t a b l a s \ C o l u m n s \ R e g a l � a s   2 0 2 1 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 T a b l e s \ U n i f i c a r _ t a b l a s \ C o l u m n s \ C o f i n a n c i a c i � n   D e p a r t a m e n t o   2 0 2 1 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 T a b l e s \ U n i f i c a r _ t a b l a s \ C o l u m n s \ C o f i n a n c i a c i � n   N a c i � n   2 0 2 1 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 T a b l e s \ U n i f i c a r _ t a b l a s \ C o l u m n s \ C r � d i t o   2 0 2 1 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 T a b l e s \ U n i f i c a r _ t a b l a s \ C o l u m n s \ O t r o s   2 0 2 1 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 2 0 2 2 - 0 4 - 2 7 T 1 8 : 1 4 : 5 4 . 8 2 7 4 1 0 5 - 0 5 : 0 0 < / L a s t P r o c e s s e d T i m e > < / D a t a M o d e l i n g S a n d b o x . S e r i a l i z e d S a n d b o x E r r o r C a c h e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20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 U n i f i c a r _ t a b l a s 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5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6 0 2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X M L _ A M B I E N T E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 N o .   I P < / s t r i n g > < / k e y > < v a l u e > < i n t > 7 3 < / i n t > < / v a l u e > < / i t e m > < i t e m > < k e y > < s t r i n g > D e p e n d e n c i a < / s t r i n g > < / k e y > < v a l u e > < i n t > 1 1 8 < / i n t > < / v a l u e > < / i t e m > < i t e m > < k e y > < s t r i n g > L � n e a   E s t r a t � g i c a < / s t r i n g > < / k e y > < v a l u e > < i n t > 1 3 8 < / i n t > < / v a l u e > < / i t e m > < i t e m > < k e y > < s t r i n g > S e c t o r < / s t r i n g > < / k e y > < v a l u e > < i n t > 7 5 < / i n t > < / v a l u e > < / i t e m > < i t e m > < k e y > < s t r i n g > P r o g r a m a < / s t r i n g > < / k e y > < v a l u e > < i n t > 9 5 < / i n t > < / v a l u e > < / i t e m > < i t e m > < k e y > < s t r i n g > I n d i c a d o r   d e   P r o d u c t o < / s t r i n g > < / k e y > < v a l u e > < i n t > 1 7 2 < / i n t > < / v a l u e > < / i t e m > < i t e m > < k e y > < s t r i n g > M e t a   d e   l a   v i g e n c i a < / s t r i n g > < / k e y > < v a l u e > < i n t > 1 5 5 < / i n t > < / v a l u e > < / i t e m > < i t e m > < k e y > < s t r i n g > E j e c u c i � n   d e   l a   m e t a < / s t r i n g > < / k e y > < v a l u e > < i n t > 1 6 3 < / i n t > < / v a l u e > < / i t e m > < i t e m > < k e y > < s t r i n g > P r o y e c t o < / s t r i n g > < / k e y > < v a l u e > < i n t > 9 1 < / i n t > < / v a l u e > < / i t e m > < i t e m > < k e y > < s t r i n g > C � d i g o   d e   p r o y e c t o   B P I M < / s t r i n g > < / k e y > < v a l u e > < i n t > 1 9 1 < / i n t > < / v a l u e > < / i t e m > < i t e m > < k e y > < s t r i n g > A c t i v i d a d e s < / s t r i n g > < / k e y > < v a l u e > < i n t > 1 0 7 < / i n t > < / v a l u e > < / i t e m > < i t e m > < k e y > < s t r i n g > F e c h a   d e   I n i c i o < / s t r i n g > < / k e y > < v a l u e > < i n t > 1 2 8 < / i n t > < / v a l u e > < / i t e m > < i t e m > < k e y > < s t r i n g > F e c h a   d e   T e r m i n a c i � n < / s t r i n g > < / k e y > < v a l u e > < i n t > 1 7 0 < / i n t > < / v a l u e > < / i t e m > < i t e m > < k e y > < s t r i n g > %   d e   a v a n c e < / s t r i n g > < / k e y > < v a l u e > < i n t > 1 1 2 < / i n t > < / v a l u e > < / i t e m > < i t e m > < k e y > < s t r i n g > T o t a l < / s t r i n g > < / k e y > < v a l u e > < i n t > 6 6 < / i n t > < / v a l u e > < / i t e m > < i t e m > < k e y > < s t r i n g > T o t a l   E j e c u t a d o < / s t r i n g > < / k e y > < v a l u e > < i n t > 1 3 0 < / i n t > < / v a l u e > < / i t e m > < i t e m > < k e y > < s t r i n g > R e c u r s o s   p r o p i o s   2 0 2 1 < / s t r i n g > < / k e y > < v a l u e > < i n t > 1 7 2 < / i n t > < / v a l u e > < / i t e m > < i t e m > < k e y > < s t r i n g > S G P   E d u c a c i � n   2 0 2 1 < / s t r i n g > < / k e y > < v a l u e > < i n t > 1 5 6 < / i n t > < / v a l u e > < / i t e m > < i t e m > < k e y > < s t r i n g > S G P   S a l u d   2 0 2 1 < / s t r i n g > < / k e y > < v a l u e > < i n t > 1 2 8 < / i n t > < / v a l u e > < / i t e m > < i t e m > < k e y > < s t r i n g > S G P   A P S B   2 0 2 1 < / s t r i n g > < / k e y > < v a l u e > < i n t > 1 2 6 < / i n t > < / v a l u e > < / i t e m > < i t e m > < k e y > < s t r i n g > S G P   C u l t u r a   2 0 2 1 < / s t r i n g > < / k e y > < v a l u e > < i n t > 1 3 9 < / i n t > < / v a l u e > < / i t e m > < i t e m > < k e y > < s t r i n g > S G P   D e p o r t e     2 0 2 1 < / s t r i n g > < / k e y > < v a l u e > < i n t > 1 4 8 < / i n t > < / v a l u e > < / i t e m > < i t e m > < k e y > < s t r i n g > S G P   L i b r e   I n v e r s i � n     2 0 2 1 < / s t r i n g > < / k e y > < v a l u e > < i n t > 1 8 9 < / i n t > < / v a l u e > < / i t e m > < i t e m > < k e y > < s t r i n g > S G P   A l i m e n t a c i � n   E s c o l a r     2 0 2 1 < / s t r i n g > < / k e y > < v a l u e > < i n t > 2 2 6 < / i n t > < / v a l u e > < / i t e m > < i t e m > < k e y > < s t r i n g > S G P   M u n i c i p i o s   R � o   M a g d a l e n a   2 0 2 1 < / s t r i n g > < / k e y > < v a l u e > < i n t > 2 5 5 < / i n t > < / v a l u e > < / i t e m > < i t e m > < k e y > < s t r i n g > S G P   P r i m e r a   I n f a n c i a   2 0 2 1 < / s t r i n g > < / k e y > < v a l u e > < i n t > 1 9 5 < / i n t > < / v a l u e > < / i t e m > < i t e m > < k e y > < s t r i n g > R e g a l � a s   2 0 2 1 < / s t r i n g > < / k e y > < v a l u e > < i n t > 1 1 7 < / i n t > < / v a l u e > < / i t e m > < i t e m > < k e y > < s t r i n g > C o f i n a n c i a c i � n   D e p a r t a m e n t o   2 0 2 1 < / s t r i n g > < / k e y > < v a l u e > < i n t > 2 5 0 < / i n t > < / v a l u e > < / i t e m > < i t e m > < k e y > < s t r i n g > C o f i n a n c i a c i � n   N a c i � n   2 0 2 1 < / s t r i n g > < / k e y > < v a l u e > < i n t > 2 0 3 < / i n t > < / v a l u e > < / i t e m > < i t e m > < k e y > < s t r i n g > C r � d i t o   2 0 2 1 < / s t r i n g > < / k e y > < v a l u e > < i n t > 1 1 3 < / i n t > < / v a l u e > < / i t e m > < i t e m > < k e y > < s t r i n g > O t r o s   2 0 2 1 < / s t r i n g > < / k e y > < v a l u e > < i n t > 1 0 1 < / i n t > < / v a l u e > < / i t e m > < i t e m > < k e y > < s t r i n g > O b s e r v a c i o n e s < / s t r i n g > < / k e y > < v a l u e > < i n t > 1 2 7 < / i n t > < / v a l u e > < / i t e m > < i t e m > < k e y > < s t r i n g > R u b r o   P r e s u p u e s t a l < / s t r i n g > < / k e y > < v a l u e > < i n t > 1 5 7 < / i n t > < / v a l u e > < / i t e m > < / C o l u m n W i d t h s > < C o l u m n D i s p l a y I n d e x > < i t e m > < k e y > < s t r i n g > N o .   I P < / s t r i n g > < / k e y > < v a l u e > < i n t > 0 < / i n t > < / v a l u e > < / i t e m > < i t e m > < k e y > < s t r i n g > D e p e n d e n c i a < / s t r i n g > < / k e y > < v a l u e > < i n t > 1 < / i n t > < / v a l u e > < / i t e m > < i t e m > < k e y > < s t r i n g > L � n e a   E s t r a t � g i c a < / s t r i n g > < / k e y > < v a l u e > < i n t > 2 < / i n t > < / v a l u e > < / i t e m > < i t e m > < k e y > < s t r i n g > S e c t o r < / s t r i n g > < / k e y > < v a l u e > < i n t > 3 < / i n t > < / v a l u e > < / i t e m > < i t e m > < k e y > < s t r i n g > P r o g r a m a < / s t r i n g > < / k e y > < v a l u e > < i n t > 4 < / i n t > < / v a l u e > < / i t e m > < i t e m > < k e y > < s t r i n g > I n d i c a d o r   d e   P r o d u c t o < / s t r i n g > < / k e y > < v a l u e > < i n t > 5 < / i n t > < / v a l u e > < / i t e m > < i t e m > < k e y > < s t r i n g > M e t a   d e   l a   v i g e n c i a < / s t r i n g > < / k e y > < v a l u e > < i n t > 6 < / i n t > < / v a l u e > < / i t e m > < i t e m > < k e y > < s t r i n g > E j e c u c i � n   d e   l a   m e t a < / s t r i n g > < / k e y > < v a l u e > < i n t > 7 < / i n t > < / v a l u e > < / i t e m > < i t e m > < k e y > < s t r i n g > P r o y e c t o < / s t r i n g > < / k e y > < v a l u e > < i n t > 8 < / i n t > < / v a l u e > < / i t e m > < i t e m > < k e y > < s t r i n g > C � d i g o   d e   p r o y e c t o   B P I M < / s t r i n g > < / k e y > < v a l u e > < i n t > 9 < / i n t > < / v a l u e > < / i t e m > < i t e m > < k e y > < s t r i n g > A c t i v i d a d e s < / s t r i n g > < / k e y > < v a l u e > < i n t > 1 0 < / i n t > < / v a l u e > < / i t e m > < i t e m > < k e y > < s t r i n g > F e c h a   d e   I n i c i o < / s t r i n g > < / k e y > < v a l u e > < i n t > 1 1 < / i n t > < / v a l u e > < / i t e m > < i t e m > < k e y > < s t r i n g > F e c h a   d e   T e r m i n a c i � n < / s t r i n g > < / k e y > < v a l u e > < i n t > 1 2 < / i n t > < / v a l u e > < / i t e m > < i t e m > < k e y > < s t r i n g > %   d e   a v a n c e < / s t r i n g > < / k e y > < v a l u e > < i n t > 1 3 < / i n t > < / v a l u e > < / i t e m > < i t e m > < k e y > < s t r i n g > T o t a l < / s t r i n g > < / k e y > < v a l u e > < i n t > 1 4 < / i n t > < / v a l u e > < / i t e m > < i t e m > < k e y > < s t r i n g > T o t a l   E j e c u t a d o < / s t r i n g > < / k e y > < v a l u e > < i n t > 1 5 < / i n t > < / v a l u e > < / i t e m > < i t e m > < k e y > < s t r i n g > R e c u r s o s   p r o p i o s   2 0 2 1 < / s t r i n g > < / k e y > < v a l u e > < i n t > 1 6 < / i n t > < / v a l u e > < / i t e m > < i t e m > < k e y > < s t r i n g > S G P   E d u c a c i � n   2 0 2 1 < / s t r i n g > < / k e y > < v a l u e > < i n t > 1 7 < / i n t > < / v a l u e > < / i t e m > < i t e m > < k e y > < s t r i n g > S G P   S a l u d   2 0 2 1 < / s t r i n g > < / k e y > < v a l u e > < i n t > 1 8 < / i n t > < / v a l u e > < / i t e m > < i t e m > < k e y > < s t r i n g > S G P   A P S B   2 0 2 1 < / s t r i n g > < / k e y > < v a l u e > < i n t > 1 9 < / i n t > < / v a l u e > < / i t e m > < i t e m > < k e y > < s t r i n g > S G P   C u l t u r a   2 0 2 1 < / s t r i n g > < / k e y > < v a l u e > < i n t > 2 0 < / i n t > < / v a l u e > < / i t e m > < i t e m > < k e y > < s t r i n g > S G P   D e p o r t e     2 0 2 1 < / s t r i n g > < / k e y > < v a l u e > < i n t > 2 1 < / i n t > < / v a l u e > < / i t e m > < i t e m > < k e y > < s t r i n g > S G P   L i b r e   I n v e r s i � n     2 0 2 1 < / s t r i n g > < / k e y > < v a l u e > < i n t > 2 2 < / i n t > < / v a l u e > < / i t e m > < i t e m > < k e y > < s t r i n g > S G P   A l i m e n t a c i � n   E s c o l a r     2 0 2 1 < / s t r i n g > < / k e y > < v a l u e > < i n t > 2 3 < / i n t > < / v a l u e > < / i t e m > < i t e m > < k e y > < s t r i n g > S G P   M u n i c i p i o s   R � o   M a g d a l e n a   2 0 2 1 < / s t r i n g > < / k e y > < v a l u e > < i n t > 2 4 < / i n t > < / v a l u e > < / i t e m > < i t e m > < k e y > < s t r i n g > S G P   P r i m e r a   I n f a n c i a   2 0 2 1 < / s t r i n g > < / k e y > < v a l u e > < i n t > 2 5 < / i n t > < / v a l u e > < / i t e m > < i t e m > < k e y > < s t r i n g > R e g a l � a s   2 0 2 1 < / s t r i n g > < / k e y > < v a l u e > < i n t > 2 6 < / i n t > < / v a l u e > < / i t e m > < i t e m > < k e y > < s t r i n g > C o f i n a n c i a c i � n   D e p a r t a m e n t o   2 0 2 1 < / s t r i n g > < / k e y > < v a l u e > < i n t > 2 7 < / i n t > < / v a l u e > < / i t e m > < i t e m > < k e y > < s t r i n g > C o f i n a n c i a c i � n   N a c i � n   2 0 2 1 < / s t r i n g > < / k e y > < v a l u e > < i n t > 2 8 < / i n t > < / v a l u e > < / i t e m > < i t e m > < k e y > < s t r i n g > C r � d i t o   2 0 2 1 < / s t r i n g > < / k e y > < v a l u e > < i n t > 2 9 < / i n t > < / v a l u e > < / i t e m > < i t e m > < k e y > < s t r i n g > O t r o s   2 0 2 1 < / s t r i n g > < / k e y > < v a l u e > < i n t > 3 0 < / i n t > < / v a l u e > < / i t e m > < i t e m > < k e y > < s t r i n g > O b s e r v a c i o n e s < / s t r i n g > < / k e y > < v a l u e > < i n t > 3 1 < / i n t > < / v a l u e > < / i t e m > < i t e m > < k e y > < s t r i n g > R u b r o   P r e s u p u e s t a l < / s t r i n g > < / k e y > < v a l u e > < i n t > 3 2 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8 7 8 d 8 f 0 c - 1 e 3 b - 4 d 6 8 - a a 1 d - d d a 2 0 e 5 2 f f d 8 " > < C u s t o m C o n t e n t > < ! [ C D A T A [ < ? x m l   v e r s i o n = " 1 . 0 "   e n c o d i n g = " u t f - 1 6 " ? > < S e t t i n g s > < C a l c u l a t e d F i e l d s > < i t e m > < M e a s u r e N a m e > m e d i d a   1 < / M e a s u r e N a m e > < D i s p l a y N a m e > m e d i d a   1 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8.xml>��< ? x m l   v e r s i o n = " 1 . 0 "   e n c o d i n g = " u t f - 1 6 " ? > < D a t a M a s h u p   s q m i d = " 7 6 9 8 2 5 5 b - 7 4 4 3 - 4 2 8 e - 9 3 4 f - e 6 5 6 9 0 4 e 8 f 3 3 "   x m l n s = " h t t p : / / s c h e m a s . m i c r o s o f t . c o m / D a t a M a s h u p " > A A A A A A A H A A B Q S w M E F A A C A A g A x E m j V D u P s 4 W k A A A A 9 Q A A A B I A H A B D b 2 5 m a W c v U G F j a 2 F n Z S 5 4 b W w g o h g A K K A U A A A A A A A A A A A A A A A A A A A A A A A A A A A A h Y 8 x D o I w G I W v Q r r T 1 m o M k p 8 y s E o 0 M T G u T a n Q C M X Q Y r m b g 0 f y C m I U d X N 8 3 / u G 9 + 7 X G 6 R D U w c X 1 V n d m g T N M E W B M r I t t C k T 1 L t j G K G U w 1 b I k y h V M M r G x o M t E l Q 5 d 4 4 J 8 d 5 j P 8 d t V x J G 6 Y w c 8 v V O V q o R 6 C P r / 3 K o j X X C S I U 4 7 F 9 j O M O r J Y 4 W D F M g E 4 N c m 2 / P x r n P 9 g d C 1 t e u 7 x R X N s w 2 Q K Y I 5 H 2 B P w B Q S w M E F A A C A A g A x E m j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R J o 1 Q R 8 j e 6 + g M A A K I R A A A T A B w A R m 9 y b X V s Y X M v U 2 V j d G l v b j E u b S C i G A A o o B Q A A A A A A A A A A A A A A A A A A A A A A A A A A A D t V 8 2 O 2 z Y Q v i + w 7 0 A o K G A D q r H e F j 0 0 b Q F H V l q l / o P s T Q 9 1 E N D S 2 M u G I g 2 K c n e 7 y C P 0 l K f I Y U 9 5 B L 1 Y h 5 L W l i w p z q V A C 9 g X y T P f k N + Q 8 3 G o G A L N p C D z / N l / f n l x e R H f U g U h u R F s z Q K q 3 m q 6 4 j Q m P x I O + v K C 4 G + q 2 A Y E W t y 7 A H j v N 6 n e r a R 8 1 3 n J O P Q c K T Q I H X c s 5 / v l T Q w q X o 6 p S I A v p w K G i u 1 g O R g 5 g 9 E w / X t A h t 5 8 4 X u L w W h 5 f X V 9 v e z 3 y G w 0 m J C h S w a O 4 6 U f J s u r q 5 q N f E 0 Q 3 S f O d D K f j r z h Y D g l r 6 9 7 d z y + s 7 o 2 E Q n n N t E q g a 6 d 8 3 1 m I T N M Y c 2 4 V j S k s Y X c F 5 g W 9 O b A M X d f / h l 3 8 q x s A j S 4 J Z 3 f f 2 U i f I M 4 K w N a X U J F i O Z f W B i C M I 4 1 5 T E 8 m S c 0 g j f k h 5 + I 5 b 5 y n b e z G e Z k Z b 6 S y 3 f n N 2 N 3 0 q 8 5 j t b 6 G 6 t 7 o D 4 H A n d b D G D p J z K k m h 7 I u 5 k 9 e 3 c k T y L R q W d q E y s L s s m D N Z E 9 4 s 0 y E 2 x B Y B 4 B M x 5 r l D 4 K o M S N M U i n H z f I x Z h N W U h F z O t M y Y 2 i E c 3 + e E g m o C G 6 Q i D o C R P E G c c Y N D U 2 T s n O L G Y x v P s H B E m A / E X h j C B j Z E a 9 h y L W S T + F b C M N Y l u Y y Y u Z N z a + A Z b n j o U 0 h C y h l x D c m n m e d f i 6 6 w k W M E n K d r I A F T F B 8 y m N 5 y t j p T s q A j B / F 1 J T v n 8 h G T + N C R m T j + 8 q l r F h s W X 4 N L W W r c b P M + J i q s W w T 2 Z i 7 H P K k 7 C C H M z m L y o G J + E 6 U b R i w 2 2 Q S g O p G E d s p Y B 4 Y o f S y W a q j s t Z h P I q S L h x I D l V V c g 4 M U u S c f f T R 0 n G d B N S D q I 6 9 0 z h Q M j H E 2 t q N u q Q k A 8 b y t N H e k j d k W t c T o P K p 0 X e V G l q i M h W 0 O R o o R y V f g x Z K W C q V W l 5 p y s 8 K 3 Y Y I 0 W + y 3 6 y U h J p Q p x s E 4 j N j r 0 / V / G 5 i v / / V d z a l / q N j a m p B + z b V K 6 G r I 2 Y x l d 0 l o O x q J J S Q 1 m w r S Q B j V b M 1 M p + w o W i I l 5 L F e W t Z H G / h b j e T z D J h 4 d 9 5 T m J U q i P + 5 5 B Z + K s l 2 I d 0 1 a b d W R z s d Z x 9 e p t H q t c z s 2 I o / p u B h 0 X f D O q V Q E t 3 D 4 r i e a Y k x p p D m s T T c P C 1 l R U x 3 y J r E 5 H T U 7 t 8 b H w 6 o i K E u v u l v N W o 5 + E V F d B t c P 3 A C v J N 5 c K L k 6 A l 2 g h I 7 P h d W X 5 u C F R c U M z k q o K 0 O j J 3 A S z w 8 K d T f 1 F + s E q T / K a c u x R C i D a c v r X 0 c h o C g A R C X R O 0 L G z e / G V X c S o S r D d p s r P 8 e i 3 E q l T P j X 7 u S 3 9 e 2 2 p q W A V S I U 3 p + r H k J 8 Z 1 a F S G 7 b c L l / A 9 v V 6 v o y d L 2 P / s a r / w s u Y q T 0 N k X m a L 3 7 z z D / x y 7 K p n N j 9 k 3 e m R p V l 5 / y T c j y h v / s 2 b 0 3 v u 5 c X T L T M 9 P w f U E s B A i 0 A F A A C A A g A x E m j V D u P s 4 W k A A A A 9 Q A A A B I A A A A A A A A A A A A A A A A A A A A A A E N v b m Z p Z y 9 Q Y W N r Y W d l L n h t b F B L A Q I t A B Q A A g A I A M R J o 1 Q P y u m r p A A A A O k A A A A T A A A A A A A A A A A A A A A A A P A A A A B b Q 2 9 u d G V u d F 9 U e X B l c 1 0 u e G 1 s U E s B A i 0 A F A A C A A g A x E m j V B H y N 7 r 6 A w A A o h E A A B M A A A A A A A A A A A A A A A A A 4 Q E A A E Z v c m 1 1 b G F z L 1 N l Y 3 R p b 2 4 x L m 1 Q S w U G A A A A A A M A A w D C A A A A K A Y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d S c A A A A A A A B T J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W 5 p Z m l j Y X J f d G F i b G F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0 5 v L i B J U C Z x d W 9 0 O y w m c X V v d D t S R V B P U l T D k y Z x d W 9 0 O y w m c X V v d D t E Z X B l b m R l b m N p Y S Z x d W 9 0 O y w m c X V v d D t M w 6 1 u Z W E g R X N 0 c m F 0 w 6 l n a W N h J n F 1 b 3 Q 7 L C Z x d W 9 0 O 1 N l Y 3 R v c i A m c X V v d D s s J n F 1 b 3 Q 7 U H J v Z 3 J h b W E g J n F 1 b 3 Q 7 L C Z x d W 9 0 O 0 l u Z G l j Y W R v c i B k Z S B Q c m 9 k d W N 0 b y Z x d W 9 0 O y w m c X V v d D t N Z X R h I G R l I G x h I H Z p Z 2 V u Y 2 l h J n F 1 b 3 Q 7 L C Z x d W 9 0 O 0 V q Z W N 1 Y 2 n D s 2 4 g Z G U g b G E g b W V 0 Y S Z x d W 9 0 O y w m c X V v d D t Q c m 9 5 Z W N 0 b y Z x d W 9 0 O y w m c X V v d D t D w 7 N k a W d v I G R l I H B y b 3 l l Y 3 R v I E J Q S U 0 m c X V v d D s s J n F 1 b 3 Q 7 Q W N 0 a X Z p Z G F k Z X M m c X V v d D s s J n F 1 b 3 Q 7 R m V j a G E g Z G V c b k l u a W N p b y A m c X V v d D s s J n F 1 b 3 Q 7 R m V j a G E g Z G U g V G V y b W l u Y W N p w 7 N u I C Z x d W 9 0 O y w m c X V v d D s l I G R l I G F 2 Y W 5 j Z S Z x d W 9 0 O y w m c X V v d D t U b 3 R h b C Z x d W 9 0 O y w m c X V v d D t U b 3 R h b C B F a m V j d X R h Z G 8 m c X V v d D s s J n F 1 b 3 Q 7 U m V j d X J z b 3 M g c H J v c G l v c y A y M D I x J n F 1 b 3 Q 7 L C Z x d W 9 0 O 1 N H U C B F Z H V j Y W N p w 7 N u I D I w M j E m c X V v d D s s J n F 1 b 3 Q 7 I F N H U C B T Y W x 1 Z C A y M D I x J n F 1 b 3 Q 7 L C Z x d W 9 0 O 1 N H U C B B U F N C I D I w M j E m c X V v d D s s J n F 1 b 3 Q 7 U 0 d Q I E N 1 b H R 1 c m E g M j A y M S Z x d W 9 0 O y w m c X V v d D t T R 1 A g R G V w b 3 J 0 Z S A g M j A y M S Z x d W 9 0 O y w m c X V v d D t T R 1 A g T G l i c m U g S W 5 2 Z X J z a c O z b i A g M j A y M S Z x d W 9 0 O y w m c X V v d D t T R 1 A g Q W x p b W V u d G F j a c O z b i B F c 2 N v b G F y I C A y M D I x J n F 1 b 3 Q 7 L C Z x d W 9 0 O 1 N H U C B N d W 5 p Y 2 l w a W 9 z I F L D r W 8 g T W F n Z G F s Z W 5 h I D I w M j E m c X V v d D s s J n F 1 b 3 Q 7 U 0 d Q I F B y a W 1 l c m E g S W 5 m Y W 5 j a W E g M j A y M S Z x d W 9 0 O y w m c X V v d D s g U m V n Y W z D r W F z I D I w M j E m c X V v d D s s J n F 1 b 3 Q 7 Q 2 9 m a W 5 h b m N p Y W N p w 7 N u I E R l c G F y d G F t Z W 5 0 b y A y M D I x J n F 1 b 3 Q 7 L C Z x d W 9 0 O 0 N v Z m l u Y W 5 j a W F j a c O z b i B O Y W N p w 7 N u I D I w M j E m c X V v d D s s J n F 1 b 3 Q 7 Q 3 L D q W R p d G 8 g M j A y M S Z x d W 9 0 O y w m c X V v d D t P d H J v c y A y M D I x J n F 1 b 3 Q 7 L C Z x d W 9 0 O 0 9 i c 2 V y d m F j a W 9 u Z X M m c X V v d D s s J n F 1 b 3 Q 7 U n V i c m 8 g U H J l c 3 V w d W V z d G F s J n F 1 b 3 Q 7 L C Z x d W 9 0 O 0 l 0 Z W 0 m c X V v d D s s J n F 1 b 3 Q 7 S 2 l u Z C Z x d W 9 0 O y w m c X V v d D t I a W R k Z W 4 m c X V v d D t d I i A v P j x F b n R y e S B U e X B l P S J G a W x s Q 2 9 s d W 1 u V H l w Z X M i I F Z h b H V l P S J z Q X d Z Q U F B Q U F B Q U F B Q U F B Q U N R a 0 F F U k V G Q l F V R k J R V U Z C U V V G Q l F V R k J R V U F B Q V l H Q V E 9 P S I g L z 4 8 R W 5 0 c n k g V H l w Z T 0 i R m l s b E x h c 3 R V c G R h d G V k I i B W Y W x 1 Z T 0 i Z D I w M j I t M D U t M D J U M T Q 6 N D E 6 M D U u O D Q w O D M w O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A i I C 8 + P E V u d H J 5 I F R 5 c G U 9 I k F k Z G V k V G 9 E Y X R h T W 9 k Z W w i I F Z h b H V l P S J s M C I g L z 4 8 R W 5 0 c n k g V H l w Z T 0 i U m V j b 3 Z l c n l U Y X J n Z X R T a G V l d C I g V m F s d W U 9 I n N S R V N V T U V O I i A v P j x F b n R y e S B U e X B l P S J S Z W N v d m V y e V R h c m d l d E N v b H V t b i I g V m F s d W U 9 I m w x I i A v P j x F b n R y e S B U e X B l P S J S Z W N v d m V y e V R h c m d l d F J v d y I g V m F s d W U 9 I m w 1 I i A v P j x F b n R y e S B U e X B l P S J R d W V y e U l E I i B W Y W x 1 Z T 0 i c z F j Z D J h M G J i L T Q 2 M T k t N G U 3 M C 1 i M j N l L T A 1 Z T M 5 O T d h M D B m O C I g L z 4 8 R W 5 0 c n k g V H l w Z T 0 i R m l s b F N 0 Y X R 1 c y I g V m F s d W U 9 I n N X Y W l 0 a W 5 n R m 9 y R X h j Z W x S Z W Z y Z X N o I i A v P j x F b n R y e S B U e X B l P S J S Z W x h d G l v b n N o a X B J b m Z v Q 2 9 u d G F p b m V y I i B W Y W x 1 Z T 0 i c 3 s m c X V v d D t j b 2 x 1 b W 5 D b 3 V u d C Z x d W 9 0 O z o z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W 5 p Z m l j Y X J f d G F i b G F z L 1 R p c G 8 g Y 2 F t Y m l h Z G 8 x L n t O b y 4 g S V A s M H 0 m c X V v d D s s J n F 1 b 3 Q 7 U 2 V j d G l v b j E v V W 5 p Z m l j Y X J f d G F i b G F z L 0 9 y a W d l b i 5 7 T m F t Z S w w f S Z x d W 9 0 O y w m c X V v d D t T Z W N 0 a W 9 u M S 9 V b m l m a W N h c l 9 0 Y W J s Y X M v U 2 U g Z X h w Y W 5 k a c O z I E R h d G E u e 0 R l c G V u Z G V u Y 2 l h L D J 9 J n F 1 b 3 Q 7 L C Z x d W 9 0 O 1 N l Y 3 R p b 2 4 x L 1 V u a W Z p Y 2 F y X 3 R h Y m x h c y 9 T Z S B l e H B h b m R p w 7 M g R G F 0 Y S 5 7 T M O t b m V h I E V z d H J h d M O p Z 2 l j Y S w z f S Z x d W 9 0 O y w m c X V v d D t T Z W N 0 a W 9 u M S 9 V b m l m a W N h c l 9 0 Y W J s Y X M v U 2 U g Z X h w Y W 5 k a c O z I E R h d G E u e 1 N l Y 3 R v c i A s N H 0 m c X V v d D s s J n F 1 b 3 Q 7 U 2 V j d G l v b j E v V W 5 p Z m l j Y X J f d G F i b G F z L 1 N l I G V 4 c G F u Z G n D s y B E Y X R h L n t Q c m 9 n c m F t Y S A s N X 0 m c X V v d D s s J n F 1 b 3 Q 7 U 2 V j d G l v b j E v V W 5 p Z m l j Y X J f d G F i b G F z L 1 N l I G V 4 c G F u Z G n D s y B E Y X R h L n t J b m R p Y 2 F k b 3 I g Z G U g U H J v Z H V j d G 8 s N n 0 m c X V v d D s s J n F 1 b 3 Q 7 U 2 V j d G l v b j E v V W 5 p Z m l j Y X J f d G F i b G F z L 1 N l I G V 4 c G F u Z G n D s y B E Y X R h L n t N Z X R h I G R l I G x h I H Z p Z 2 V u Y 2 l h L D d 9 J n F 1 b 3 Q 7 L C Z x d W 9 0 O 1 N l Y 3 R p b 2 4 x L 1 V u a W Z p Y 2 F y X 3 R h Y m x h c y 9 T Z S B l e H B h b m R p w 7 M g R G F 0 Y S 5 7 R W p l Y 3 V j a c O z b i B k Z S B s Y S B t Z X R h L D h 9 J n F 1 b 3 Q 7 L C Z x d W 9 0 O 1 N l Y 3 R p b 2 4 x L 1 V u a W Z p Y 2 F y X 3 R h Y m x h c y 9 T Z S B l e H B h b m R p w 7 M g R G F 0 Y S 5 7 U H J v e W V j d G 8 s O X 0 m c X V v d D s s J n F 1 b 3 Q 7 U 2 V j d G l v b j E v V W 5 p Z m l j Y X J f d G F i b G F z L 1 N l I G V 4 c G F u Z G n D s y B E Y X R h L n t D w 7 N k a W d v I G R l I H B y b 3 l l Y 3 R v I E J Q S U 0 s M T B 9 J n F 1 b 3 Q 7 L C Z x d W 9 0 O 1 N l Y 3 R p b 2 4 x L 1 V u a W Z p Y 2 F y X 3 R h Y m x h c y 9 T Z S B l e H B h b m R p w 7 M g R G F 0 Y S 5 7 Q W N 0 a X Z p Z G F k Z X M s M T F 9 J n F 1 b 3 Q 7 L C Z x d W 9 0 O 1 N l Y 3 R p b 2 4 x L 1 V u a W Z p Y 2 F y X 3 R h Y m x h c y 9 U a X B v I G N h b W J p Y W R v L n t G Z W N o Y S B k Z V x u S W 5 p Y 2 l v I C w x M n 0 m c X V v d D s s J n F 1 b 3 Q 7 U 2 V j d G l v b j E v V W 5 p Z m l j Y X J f d G F i b G F z L 1 R p c G 8 g Y 2 F t Y m l h Z G 8 u e 0 Z l Y 2 h h I G R l I F R l c m 1 p b m F j a c O z b i A s M T N 9 J n F 1 b 3 Q 7 L C Z x d W 9 0 O 1 N l Y 3 R p b 2 4 x L 1 V u a W Z p Y 2 F y X 3 R h Y m x h c y 9 T Z S B l e H B h b m R p w 7 M g R G F 0 Y S 5 7 J S B k Z S B h d m F u Y 2 U s M T R 9 J n F 1 b 3 Q 7 L C Z x d W 9 0 O 1 N l Y 3 R p b 2 4 x L 1 V u a W Z p Y 2 F y X 3 R h Y m x h c y 9 U a X B v I G N h b W J p Y W R v L n t U b 3 R h b C w x N X 0 m c X V v d D s s J n F 1 b 3 Q 7 U 2 V j d G l v b j E v V W 5 p Z m l j Y X J f d G F i b G F z L 1 R p c G 8 g Y 2 F t Y m l h Z G 8 u e 1 R v d G F s I E V q Z W N 1 d G F k b y w x N n 0 m c X V v d D s s J n F 1 b 3 Q 7 U 2 V j d G l v b j E v V W 5 p Z m l j Y X J f d G F i b G F z L 1 Z h b G 9 y I H J l Z W 1 w b G F 6 Y W R v L n t S Z W N 1 c n N v c y B w c m 9 w a W 9 z I D I w M j E s M T d 9 J n F 1 b 3 Q 7 L C Z x d W 9 0 O 1 N l Y 3 R p b 2 4 x L 1 V u a W Z p Y 2 F y X 3 R h Y m x h c y 9 W Y W x v c i B y Z W V t c G x h e m F k b z E u e 1 N H U C B F Z H V j Y W N p w 7 N u I D I w M j E s M T h 9 J n F 1 b 3 Q 7 L C Z x d W 9 0 O 1 N l Y 3 R p b 2 4 x L 1 V u a W Z p Y 2 F y X 3 R h Y m x h c y 9 W Y W x v c i B y Z W V t c G x h e m F k b z E u e y B T R 1 A g U 2 F s d W Q g M j A y M S w x O X 0 m c X V v d D s s J n F 1 b 3 Q 7 U 2 V j d G l v b j E v V W 5 p Z m l j Y X J f d G F i b G F z L 1 Z h b G 9 y I H J l Z W 1 w b G F 6 Y W R v M S 5 7 U 0 d Q I E F Q U 0 I g M j A y M S w y M H 0 m c X V v d D s s J n F 1 b 3 Q 7 U 2 V j d G l v b j E v V W 5 p Z m l j Y X J f d G F i b G F z L 1 Z h b G 9 y I H J l Z W 1 w b G F 6 Y W R v M S 5 7 U 0 d Q I E N 1 b H R 1 c m E g M j A y M S w y M X 0 m c X V v d D s s J n F 1 b 3 Q 7 U 2 V j d G l v b j E v V W 5 p Z m l j Y X J f d G F i b G F z L 1 Z h b G 9 y I H J l Z W 1 w b G F 6 Y W R v M S 5 7 U 0 d Q I E R l c G 9 y d G U g I D I w M j E s M j J 9 J n F 1 b 3 Q 7 L C Z x d W 9 0 O 1 N l Y 3 R p b 2 4 x L 1 V u a W Z p Y 2 F y X 3 R h Y m x h c y 9 W Y W x v c i B y Z W V t c G x h e m F k b z E u e 1 N H U C B M a W J y Z S B J b n Z l c n N p w 7 N u I C A y M D I x L D I z f S Z x d W 9 0 O y w m c X V v d D t T Z W N 0 a W 9 u M S 9 V b m l m a W N h c l 9 0 Y W J s Y X M v V m F s b 3 I g c m V l b X B s Y X p h Z G 8 x L n t T R 1 A g Q W x p b W V u d G F j a c O z b i B F c 2 N v b G F y I C A y M D I x L D I 0 f S Z x d W 9 0 O y w m c X V v d D t T Z W N 0 a W 9 u M S 9 V b m l m a W N h c l 9 0 Y W J s Y X M v V m F s b 3 I g c m V l b X B s Y X p h Z G 8 x L n t T R 1 A g T X V u a W N p c G l v c y B S w 6 1 v I E 1 h Z 2 R h b G V u Y S A y M D I x L D I 1 f S Z x d W 9 0 O y w m c X V v d D t T Z W N 0 a W 9 u M S 9 V b m l m a W N h c l 9 0 Y W J s Y X M v V m F s b 3 I g c m V l b X B s Y X p h Z G 8 x L n t T R 1 A g U H J p b W V y Y S B J b m Z h b m N p Y S A y M D I x L D I 2 f S Z x d W 9 0 O y w m c X V v d D t T Z W N 0 a W 9 u M S 9 V b m l m a W N h c l 9 0 Y W J s Y X M v V m F s b 3 I g c m V l b X B s Y X p h Z G 8 x L n s g U m V n Y W z D r W F z I D I w M j E s M j d 9 J n F 1 b 3 Q 7 L C Z x d W 9 0 O 1 N l Y 3 R p b 2 4 x L 1 V u a W Z p Y 2 F y X 3 R h Y m x h c y 9 W Y W x v c i B y Z W V t c G x h e m F k b z E u e 0 N v Z m l u Y W 5 j a W F j a c O z b i B E Z X B h c n R h b W V u d G 8 g M j A y M S w y O H 0 m c X V v d D s s J n F 1 b 3 Q 7 U 2 V j d G l v b j E v V W 5 p Z m l j Y X J f d G F i b G F z L 1 Z h b G 9 y I H J l Z W 1 w b G F 6 Y W R v M S 5 7 Q 2 9 m a W 5 h b m N p Y W N p w 7 N u I E 5 h Y 2 n D s 2 4 g M j A y M S w y O X 0 m c X V v d D s s J n F 1 b 3 Q 7 U 2 V j d G l v b j E v V W 5 p Z m l j Y X J f d G F i b G F z L 1 Z h b G 9 y I H J l Z W 1 w b G F 6 Y W R v M S 5 7 Q 3 L D q W R p d G 8 g M j A y M S w z M H 0 m c X V v d D s s J n F 1 b 3 Q 7 U 2 V j d G l v b j E v V W 5 p Z m l j Y X J f d G F i b G F z L 1 Z h b G 9 y I H J l Z W 1 w b G F 6 Y W R v M S 5 7 T 3 R y b 3 M g M j A y M S w z M X 0 m c X V v d D s s J n F 1 b 3 Q 7 U 2 V j d G l v b j E v V W 5 p Z m l j Y X J f d G F i b G F z L 1 N l I G V 4 c G F u Z G n D s y B E Y X R h L n t P Y n N l c n Z h Y 2 l v b m V z L D M y f S Z x d W 9 0 O y w m c X V v d D t T Z W N 0 a W 9 u M S 9 V b m l m a W N h c l 9 0 Y W J s Y X M v U 2 U g Z X h w Y W 5 k a c O z I E R h d G E u e 1 J 1 Y n J v I F B y Z X N 1 c H V l c 3 R h b C w z M 3 0 m c X V v d D s s J n F 1 b 3 Q 7 U 2 V j d G l v b j E v V W 5 p Z m l j Y X J f d G F i b G F z L 0 9 y a W d l b i 5 7 S X R l b S w y f S Z x d W 9 0 O y w m c X V v d D t T Z W N 0 a W 9 u M S 9 V b m l m a W N h c l 9 0 Y W J s Y X M v T 3 J p Z 2 V u L n t L a W 5 k L D N 9 J n F 1 b 3 Q 7 L C Z x d W 9 0 O 1 N l Y 3 R p b 2 4 x L 1 V u a W Z p Y 2 F y X 3 R h Y m x h c y 9 P c m l n Z W 4 u e 0 h p Z G R l b i w 0 f S Z x d W 9 0 O 1 0 s J n F 1 b 3 Q 7 Q 2 9 s d W 1 u Q 2 9 1 b n Q m c X V v d D s 6 M z c s J n F 1 b 3 Q 7 S 2 V 5 Q 2 9 s d W 1 u T m F t Z X M m c X V v d D s 6 W 1 0 s J n F 1 b 3 Q 7 Q 2 9 s d W 1 u S W R l b n R p d G l l c y Z x d W 9 0 O z p b J n F 1 b 3 Q 7 U 2 V j d G l v b j E v V W 5 p Z m l j Y X J f d G F i b G F z L 1 R p c G 8 g Y 2 F t Y m l h Z G 8 x L n t O b y 4 g S V A s M H 0 m c X V v d D s s J n F 1 b 3 Q 7 U 2 V j d G l v b j E v V W 5 p Z m l j Y X J f d G F i b G F z L 0 9 y a W d l b i 5 7 T m F t Z S w w f S Z x d W 9 0 O y w m c X V v d D t T Z W N 0 a W 9 u M S 9 V b m l m a W N h c l 9 0 Y W J s Y X M v U 2 U g Z X h w Y W 5 k a c O z I E R h d G E u e 0 R l c G V u Z G V u Y 2 l h L D J 9 J n F 1 b 3 Q 7 L C Z x d W 9 0 O 1 N l Y 3 R p b 2 4 x L 1 V u a W Z p Y 2 F y X 3 R h Y m x h c y 9 T Z S B l e H B h b m R p w 7 M g R G F 0 Y S 5 7 T M O t b m V h I E V z d H J h d M O p Z 2 l j Y S w z f S Z x d W 9 0 O y w m c X V v d D t T Z W N 0 a W 9 u M S 9 V b m l m a W N h c l 9 0 Y W J s Y X M v U 2 U g Z X h w Y W 5 k a c O z I E R h d G E u e 1 N l Y 3 R v c i A s N H 0 m c X V v d D s s J n F 1 b 3 Q 7 U 2 V j d G l v b j E v V W 5 p Z m l j Y X J f d G F i b G F z L 1 N l I G V 4 c G F u Z G n D s y B E Y X R h L n t Q c m 9 n c m F t Y S A s N X 0 m c X V v d D s s J n F 1 b 3 Q 7 U 2 V j d G l v b j E v V W 5 p Z m l j Y X J f d G F i b G F z L 1 N l I G V 4 c G F u Z G n D s y B E Y X R h L n t J b m R p Y 2 F k b 3 I g Z G U g U H J v Z H V j d G 8 s N n 0 m c X V v d D s s J n F 1 b 3 Q 7 U 2 V j d G l v b j E v V W 5 p Z m l j Y X J f d G F i b G F z L 1 N l I G V 4 c G F u Z G n D s y B E Y X R h L n t N Z X R h I G R l I G x h I H Z p Z 2 V u Y 2 l h L D d 9 J n F 1 b 3 Q 7 L C Z x d W 9 0 O 1 N l Y 3 R p b 2 4 x L 1 V u a W Z p Y 2 F y X 3 R h Y m x h c y 9 T Z S B l e H B h b m R p w 7 M g R G F 0 Y S 5 7 R W p l Y 3 V j a c O z b i B k Z S B s Y S B t Z X R h L D h 9 J n F 1 b 3 Q 7 L C Z x d W 9 0 O 1 N l Y 3 R p b 2 4 x L 1 V u a W Z p Y 2 F y X 3 R h Y m x h c y 9 T Z S B l e H B h b m R p w 7 M g R G F 0 Y S 5 7 U H J v e W V j d G 8 s O X 0 m c X V v d D s s J n F 1 b 3 Q 7 U 2 V j d G l v b j E v V W 5 p Z m l j Y X J f d G F i b G F z L 1 N l I G V 4 c G F u Z G n D s y B E Y X R h L n t D w 7 N k a W d v I G R l I H B y b 3 l l Y 3 R v I E J Q S U 0 s M T B 9 J n F 1 b 3 Q 7 L C Z x d W 9 0 O 1 N l Y 3 R p b 2 4 x L 1 V u a W Z p Y 2 F y X 3 R h Y m x h c y 9 T Z S B l e H B h b m R p w 7 M g R G F 0 Y S 5 7 Q W N 0 a X Z p Z G F k Z X M s M T F 9 J n F 1 b 3 Q 7 L C Z x d W 9 0 O 1 N l Y 3 R p b 2 4 x L 1 V u a W Z p Y 2 F y X 3 R h Y m x h c y 9 U a X B v I G N h b W J p Y W R v L n t G Z W N o Y S B k Z V x u S W 5 p Y 2 l v I C w x M n 0 m c X V v d D s s J n F 1 b 3 Q 7 U 2 V j d G l v b j E v V W 5 p Z m l j Y X J f d G F i b G F z L 1 R p c G 8 g Y 2 F t Y m l h Z G 8 u e 0 Z l Y 2 h h I G R l I F R l c m 1 p b m F j a c O z b i A s M T N 9 J n F 1 b 3 Q 7 L C Z x d W 9 0 O 1 N l Y 3 R p b 2 4 x L 1 V u a W Z p Y 2 F y X 3 R h Y m x h c y 9 T Z S B l e H B h b m R p w 7 M g R G F 0 Y S 5 7 J S B k Z S B h d m F u Y 2 U s M T R 9 J n F 1 b 3 Q 7 L C Z x d W 9 0 O 1 N l Y 3 R p b 2 4 x L 1 V u a W Z p Y 2 F y X 3 R h Y m x h c y 9 U a X B v I G N h b W J p Y W R v L n t U b 3 R h b C w x N X 0 m c X V v d D s s J n F 1 b 3 Q 7 U 2 V j d G l v b j E v V W 5 p Z m l j Y X J f d G F i b G F z L 1 R p c G 8 g Y 2 F t Y m l h Z G 8 u e 1 R v d G F s I E V q Z W N 1 d G F k b y w x N n 0 m c X V v d D s s J n F 1 b 3 Q 7 U 2 V j d G l v b j E v V W 5 p Z m l j Y X J f d G F i b G F z L 1 Z h b G 9 y I H J l Z W 1 w b G F 6 Y W R v L n t S Z W N 1 c n N v c y B w c m 9 w a W 9 z I D I w M j E s M T d 9 J n F 1 b 3 Q 7 L C Z x d W 9 0 O 1 N l Y 3 R p b 2 4 x L 1 V u a W Z p Y 2 F y X 3 R h Y m x h c y 9 W Y W x v c i B y Z W V t c G x h e m F k b z E u e 1 N H U C B F Z H V j Y W N p w 7 N u I D I w M j E s M T h 9 J n F 1 b 3 Q 7 L C Z x d W 9 0 O 1 N l Y 3 R p b 2 4 x L 1 V u a W Z p Y 2 F y X 3 R h Y m x h c y 9 W Y W x v c i B y Z W V t c G x h e m F k b z E u e y B T R 1 A g U 2 F s d W Q g M j A y M S w x O X 0 m c X V v d D s s J n F 1 b 3 Q 7 U 2 V j d G l v b j E v V W 5 p Z m l j Y X J f d G F i b G F z L 1 Z h b G 9 y I H J l Z W 1 w b G F 6 Y W R v M S 5 7 U 0 d Q I E F Q U 0 I g M j A y M S w y M H 0 m c X V v d D s s J n F 1 b 3 Q 7 U 2 V j d G l v b j E v V W 5 p Z m l j Y X J f d G F i b G F z L 1 Z h b G 9 y I H J l Z W 1 w b G F 6 Y W R v M S 5 7 U 0 d Q I E N 1 b H R 1 c m E g M j A y M S w y M X 0 m c X V v d D s s J n F 1 b 3 Q 7 U 2 V j d G l v b j E v V W 5 p Z m l j Y X J f d G F i b G F z L 1 Z h b G 9 y I H J l Z W 1 w b G F 6 Y W R v M S 5 7 U 0 d Q I E R l c G 9 y d G U g I D I w M j E s M j J 9 J n F 1 b 3 Q 7 L C Z x d W 9 0 O 1 N l Y 3 R p b 2 4 x L 1 V u a W Z p Y 2 F y X 3 R h Y m x h c y 9 W Y W x v c i B y Z W V t c G x h e m F k b z E u e 1 N H U C B M a W J y Z S B J b n Z l c n N p w 7 N u I C A y M D I x L D I z f S Z x d W 9 0 O y w m c X V v d D t T Z W N 0 a W 9 u M S 9 V b m l m a W N h c l 9 0 Y W J s Y X M v V m F s b 3 I g c m V l b X B s Y X p h Z G 8 x L n t T R 1 A g Q W x p b W V u d G F j a c O z b i B F c 2 N v b G F y I C A y M D I x L D I 0 f S Z x d W 9 0 O y w m c X V v d D t T Z W N 0 a W 9 u M S 9 V b m l m a W N h c l 9 0 Y W J s Y X M v V m F s b 3 I g c m V l b X B s Y X p h Z G 8 x L n t T R 1 A g T X V u a W N p c G l v c y B S w 6 1 v I E 1 h Z 2 R h b G V u Y S A y M D I x L D I 1 f S Z x d W 9 0 O y w m c X V v d D t T Z W N 0 a W 9 u M S 9 V b m l m a W N h c l 9 0 Y W J s Y X M v V m F s b 3 I g c m V l b X B s Y X p h Z G 8 x L n t T R 1 A g U H J p b W V y Y S B J b m Z h b m N p Y S A y M D I x L D I 2 f S Z x d W 9 0 O y w m c X V v d D t T Z W N 0 a W 9 u M S 9 V b m l m a W N h c l 9 0 Y W J s Y X M v V m F s b 3 I g c m V l b X B s Y X p h Z G 8 x L n s g U m V n Y W z D r W F z I D I w M j E s M j d 9 J n F 1 b 3 Q 7 L C Z x d W 9 0 O 1 N l Y 3 R p b 2 4 x L 1 V u a W Z p Y 2 F y X 3 R h Y m x h c y 9 W Y W x v c i B y Z W V t c G x h e m F k b z E u e 0 N v Z m l u Y W 5 j a W F j a c O z b i B E Z X B h c n R h b W V u d G 8 g M j A y M S w y O H 0 m c X V v d D s s J n F 1 b 3 Q 7 U 2 V j d G l v b j E v V W 5 p Z m l j Y X J f d G F i b G F z L 1 Z h b G 9 y I H J l Z W 1 w b G F 6 Y W R v M S 5 7 Q 2 9 m a W 5 h b m N p Y W N p w 7 N u I E 5 h Y 2 n D s 2 4 g M j A y M S w y O X 0 m c X V v d D s s J n F 1 b 3 Q 7 U 2 V j d G l v b j E v V W 5 p Z m l j Y X J f d G F i b G F z L 1 Z h b G 9 y I H J l Z W 1 w b G F 6 Y W R v M S 5 7 Q 3 L D q W R p d G 8 g M j A y M S w z M H 0 m c X V v d D s s J n F 1 b 3 Q 7 U 2 V j d G l v b j E v V W 5 p Z m l j Y X J f d G F i b G F z L 1 Z h b G 9 y I H J l Z W 1 w b G F 6 Y W R v M S 5 7 T 3 R y b 3 M g M j A y M S w z M X 0 m c X V v d D s s J n F 1 b 3 Q 7 U 2 V j d G l v b j E v V W 5 p Z m l j Y X J f d G F i b G F z L 1 N l I G V 4 c G F u Z G n D s y B E Y X R h L n t P Y n N l c n Z h Y 2 l v b m V z L D M y f S Z x d W 9 0 O y w m c X V v d D t T Z W N 0 a W 9 u M S 9 V b m l m a W N h c l 9 0 Y W J s Y X M v U 2 U g Z X h w Y W 5 k a c O z I E R h d G E u e 1 J 1 Y n J v I F B y Z X N 1 c H V l c 3 R h b C w z M 3 0 m c X V v d D s s J n F 1 b 3 Q 7 U 2 V j d G l v b j E v V W 5 p Z m l j Y X J f d G F i b G F z L 0 9 y a W d l b i 5 7 S X R l b S w y f S Z x d W 9 0 O y w m c X V v d D t T Z W N 0 a W 9 u M S 9 V b m l m a W N h c l 9 0 Y W J s Y X M v T 3 J p Z 2 V u L n t L a W 5 k L D N 9 J n F 1 b 3 Q 7 L C Z x d W 9 0 O 1 N l Y 3 R p b 2 4 x L 1 V u a W Z p Y 2 F y X 3 R h Y m x h c y 9 P c m l n Z W 4 u e 0 h p Z G R l b i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W 5 p Z m l j Y X J f d G F i b G F z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V u a W Z p Y 2 F y X 3 R h Y m x h c y 9 G a W x h c y U y M G Z p b H R y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V u a W Z p Y 2 F y X 3 R h Y m x h c y 9 T Z S U y M G V 4 c G F u Z G k l Q z M l Q j M l M j B E Y X R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W 5 p Z m l j Y X J f d G F i b G F z L 0 Z p b G F z J T I w Z m l s d H J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V u a W Z p Y 2 F y X 3 R h Y m x h c y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b m l m a W N h c l 9 0 Y W J s Y X M v Q 2 9 s d W 1 u Y X M l M j B j b 2 4 l M j B u b 2 1 i c m U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V u a W Z p Y 2 F y X 3 R h Y m x h c y 9 D b 2 x 1 b W 5 h c y U y M H J l b 3 J k Z W 5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W 5 p Z m l j Y X J f d G F i b G F z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b m l m a W N h c l 9 0 Y W J s Y X M v V m F s b 3 I l M j B y Z W V t c G x h e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V u a W Z p Y 2 F y X 3 R h Y m x h c y 9 W Y W x v c i U y M H J l Z W 1 w b G F 6 Y W R v M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l 3 T q k f K p B S 4 G J I c B j l Y f k A A A A A A I A A A A A A B B m A A A A A Q A A I A A A A D 0 3 + K b h p v R R 8 p t N i 3 V u E p 1 Y b v w L V R i S Q V P Y j 3 J S V i H T A A A A A A 6 A A A A A A g A A I A A A A H b t k + H 5 s t H 6 P x K C 5 n D C 2 u 7 i o J b n g m P L C 5 9 + f J 7 j D g P 0 U A A A A J a W P x O W R s c 2 k c 3 B N H J n i / p T D u g 3 2 X 4 2 W 3 W N s e 2 d E F 2 E t 4 S C K 3 z D O t 8 Z X M o j q 5 a k G E 4 p s a M k r u 4 e 3 2 v x u w v P b + s k b g F O N m j K T L V Y N q D 5 w h z + Q A A A A J k c w j q o W j m X T 9 E p G z Q j U K 3 C J / p 9 t C + W J 7 6 N S U b Y g 7 f X u h z x i t R K b 9 P p d M 8 2 e 7 G C 9 M E L s U r 5 + S s I H Z D k M M 4 F z c c = < / D a t a M a s h u p > 
</file>

<file path=customXml/item9.xml>��< ? x m l   v e r s i o n = " 1 . 0 "   e n c o d i n g = " U T F - 1 6 " ? > < G e m i n i   x m l n s = " h t t p : / / g e m i n i / p i v o t c u s t o m i z a t i o n / C l i e n t W i n d o w X M L " > < C u s t o m C o n t e n t > < ! [ C D A T A [ U n i f i c a r _ t a b l a s ] ] > < / C u s t o m C o n t e n t > < / G e m i n i > 
</file>

<file path=customXml/itemProps1.xml><?xml version="1.0" encoding="utf-8"?>
<ds:datastoreItem xmlns:ds="http://schemas.openxmlformats.org/officeDocument/2006/customXml" ds:itemID="{8052BB38-F04B-45DF-973E-30F02B73A261}">
  <ds:schemaRefs/>
</ds:datastoreItem>
</file>

<file path=customXml/itemProps10.xml><?xml version="1.0" encoding="utf-8"?>
<ds:datastoreItem xmlns:ds="http://schemas.openxmlformats.org/officeDocument/2006/customXml" ds:itemID="{51EEBD9A-20DF-41AA-A397-1F4675320C30}">
  <ds:schemaRefs/>
</ds:datastoreItem>
</file>

<file path=customXml/itemProps11.xml><?xml version="1.0" encoding="utf-8"?>
<ds:datastoreItem xmlns:ds="http://schemas.openxmlformats.org/officeDocument/2006/customXml" ds:itemID="{01088B64-5928-4AE9-A95A-F0C494460E65}">
  <ds:schemaRefs/>
</ds:datastoreItem>
</file>

<file path=customXml/itemProps12.xml><?xml version="1.0" encoding="utf-8"?>
<ds:datastoreItem xmlns:ds="http://schemas.openxmlformats.org/officeDocument/2006/customXml" ds:itemID="{B609B07C-3772-45F9-954C-DFBAFCF11EB0}">
  <ds:schemaRefs/>
</ds:datastoreItem>
</file>

<file path=customXml/itemProps13.xml><?xml version="1.0" encoding="utf-8"?>
<ds:datastoreItem xmlns:ds="http://schemas.openxmlformats.org/officeDocument/2006/customXml" ds:itemID="{36261CA7-0522-4F98-B428-11E5BD9EC402}">
  <ds:schemaRefs/>
</ds:datastoreItem>
</file>

<file path=customXml/itemProps14.xml><?xml version="1.0" encoding="utf-8"?>
<ds:datastoreItem xmlns:ds="http://schemas.openxmlformats.org/officeDocument/2006/customXml" ds:itemID="{0A6755B0-AA0E-4EE4-A88B-004D03CC0EBF}">
  <ds:schemaRefs/>
</ds:datastoreItem>
</file>

<file path=customXml/itemProps15.xml><?xml version="1.0" encoding="utf-8"?>
<ds:datastoreItem xmlns:ds="http://schemas.openxmlformats.org/officeDocument/2006/customXml" ds:itemID="{3FF42D73-984F-4AA1-B00C-71CAD7DC315F}">
  <ds:schemaRefs/>
</ds:datastoreItem>
</file>

<file path=customXml/itemProps16.xml><?xml version="1.0" encoding="utf-8"?>
<ds:datastoreItem xmlns:ds="http://schemas.openxmlformats.org/officeDocument/2006/customXml" ds:itemID="{73EBB009-05DC-4556-9F83-E7EA1B210606}">
  <ds:schemaRefs/>
</ds:datastoreItem>
</file>

<file path=customXml/itemProps17.xml><?xml version="1.0" encoding="utf-8"?>
<ds:datastoreItem xmlns:ds="http://schemas.openxmlformats.org/officeDocument/2006/customXml" ds:itemID="{ED42546D-8969-4AFD-82A5-B9AE95A3CA2C}">
  <ds:schemaRefs/>
</ds:datastoreItem>
</file>

<file path=customXml/itemProps18.xml><?xml version="1.0" encoding="utf-8"?>
<ds:datastoreItem xmlns:ds="http://schemas.openxmlformats.org/officeDocument/2006/customXml" ds:itemID="{897EDC6D-52DB-4964-8EEF-0C9F9E6E6CD6}">
  <ds:schemaRefs/>
</ds:datastoreItem>
</file>

<file path=customXml/itemProps19.xml><?xml version="1.0" encoding="utf-8"?>
<ds:datastoreItem xmlns:ds="http://schemas.openxmlformats.org/officeDocument/2006/customXml" ds:itemID="{3F5908BF-CADD-45BC-B02C-135A2E1A87AF}">
  <ds:schemaRefs/>
</ds:datastoreItem>
</file>

<file path=customXml/itemProps2.xml><?xml version="1.0" encoding="utf-8"?>
<ds:datastoreItem xmlns:ds="http://schemas.openxmlformats.org/officeDocument/2006/customXml" ds:itemID="{68A00F41-9EC5-415A-BC52-BF362F80BFEF}">
  <ds:schemaRefs/>
</ds:datastoreItem>
</file>

<file path=customXml/itemProps20.xml><?xml version="1.0" encoding="utf-8"?>
<ds:datastoreItem xmlns:ds="http://schemas.openxmlformats.org/officeDocument/2006/customXml" ds:itemID="{EFD01133-20D0-46C0-89E0-09117F9F8DBE}">
  <ds:schemaRefs/>
</ds:datastoreItem>
</file>

<file path=customXml/itemProps3.xml><?xml version="1.0" encoding="utf-8"?>
<ds:datastoreItem xmlns:ds="http://schemas.openxmlformats.org/officeDocument/2006/customXml" ds:itemID="{EB04249F-6E46-48B8-BE3F-FDEBF26E4BDA}">
  <ds:schemaRefs/>
</ds:datastoreItem>
</file>

<file path=customXml/itemProps4.xml><?xml version="1.0" encoding="utf-8"?>
<ds:datastoreItem xmlns:ds="http://schemas.openxmlformats.org/officeDocument/2006/customXml" ds:itemID="{DB774DA6-72CC-4EA9-AF3D-D7BE2DC1D970}">
  <ds:schemaRefs/>
</ds:datastoreItem>
</file>

<file path=customXml/itemProps5.xml><?xml version="1.0" encoding="utf-8"?>
<ds:datastoreItem xmlns:ds="http://schemas.openxmlformats.org/officeDocument/2006/customXml" ds:itemID="{9A515516-822C-432D-ADC8-5D0E5B2479DC}">
  <ds:schemaRefs/>
</ds:datastoreItem>
</file>

<file path=customXml/itemProps6.xml><?xml version="1.0" encoding="utf-8"?>
<ds:datastoreItem xmlns:ds="http://schemas.openxmlformats.org/officeDocument/2006/customXml" ds:itemID="{DA44E667-D233-4011-9676-5BB068A0EA43}">
  <ds:schemaRefs/>
</ds:datastoreItem>
</file>

<file path=customXml/itemProps7.xml><?xml version="1.0" encoding="utf-8"?>
<ds:datastoreItem xmlns:ds="http://schemas.openxmlformats.org/officeDocument/2006/customXml" ds:itemID="{FA5A9B09-6246-405A-8710-7CDC2026229C}">
  <ds:schemaRefs/>
</ds:datastoreItem>
</file>

<file path=customXml/itemProps8.xml><?xml version="1.0" encoding="utf-8"?>
<ds:datastoreItem xmlns:ds="http://schemas.openxmlformats.org/officeDocument/2006/customXml" ds:itemID="{B990FB38-DF00-4C0C-A559-8974A542AE94}">
  <ds:schemaRefs>
    <ds:schemaRef ds:uri="http://schemas.microsoft.com/DataMashup"/>
  </ds:schemaRefs>
</ds:datastoreItem>
</file>

<file path=customXml/itemProps9.xml><?xml version="1.0" encoding="utf-8"?>
<ds:datastoreItem xmlns:ds="http://schemas.openxmlformats.org/officeDocument/2006/customXml" ds:itemID="{52DA9B30-E720-4B60-BA50-931283B9357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POAI 2022 - RANGO</vt:lpstr>
      <vt:lpstr>V3.2 Plan de Acción</vt:lpstr>
      <vt:lpstr>Dependecias</vt:lpstr>
      <vt:lpstr>'POAI 2022 - RANGO'!Títulos_a_imprimir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</dc:creator>
  <cp:lastModifiedBy>Diana Lazaro</cp:lastModifiedBy>
  <cp:lastPrinted>2024-05-17T04:10:06Z</cp:lastPrinted>
  <dcterms:created xsi:type="dcterms:W3CDTF">2022-01-15T14:29:02Z</dcterms:created>
  <dcterms:modified xsi:type="dcterms:W3CDTF">2024-05-17T04:11:31Z</dcterms:modified>
</cp:coreProperties>
</file>